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elshg002\健保共有\共有フォルダ\2.保健課\00.保健課共有\05.体育奨励費\46 ウォーキング大会\Ｒ08\ＨＰ\"/>
    </mc:Choice>
  </mc:AlternateContent>
  <xr:revisionPtr revIDLastSave="0" documentId="13_ncr:1_{9448E2EC-0F1C-4DC6-B8F5-956BA1C19711}" xr6:coauthVersionLast="47" xr6:coauthVersionMax="47" xr10:uidLastSave="{00000000-0000-0000-0000-000000000000}"/>
  <bookViews>
    <workbookView xWindow="-108" yWindow="-108" windowWidth="23256" windowHeight="13896" xr2:uid="{CFBC9C65-53D4-486A-91D5-8643CF70488D}"/>
  </bookViews>
  <sheets>
    <sheet name="第7回　健康づくりウォーキング大会　記録表" sheetId="1" r:id="rId1"/>
  </sheets>
  <externalReferences>
    <externalReference r:id="rId2"/>
  </externalReferences>
  <definedNames>
    <definedName name="_xlnm.Print_Area" localSheetId="0">'第7回　健康づくりウォーキング大会　記録表'!$A$1:$U$50</definedName>
    <definedName name="Z_677846D0_B11E_4937_BC04_EF6C9B4903F0_.wvu.Cols" localSheetId="0" hidden="1">'第7回　健康づくりウォーキング大会　記録表'!$J:$J,'第7回　健康づくりウォーキング大会　記録表'!$O:$O,'第7回　健康づくりウォーキング大会　記録表'!$T:$T</definedName>
    <definedName name="Z_677846D0_B11E_4937_BC04_EF6C9B4903F0_.wvu.PrintArea" localSheetId="0" hidden="1">'第7回　健康づくりウォーキング大会　記録表'!$B$1:$U$51</definedName>
    <definedName name="入力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54" i="1" l="1"/>
  <c r="AA53" i="1"/>
  <c r="AA52" i="1"/>
  <c r="AA51" i="1"/>
  <c r="I42" i="1"/>
  <c r="O39" i="1"/>
  <c r="J39" i="1"/>
  <c r="T39" i="1" s="1"/>
  <c r="J36" i="1"/>
  <c r="G36" i="1"/>
  <c r="O35" i="1"/>
  <c r="L35" i="1"/>
  <c r="J35" i="1"/>
  <c r="G35" i="1"/>
  <c r="AI34" i="1"/>
  <c r="AG34" i="1"/>
  <c r="AE34" i="1"/>
  <c r="AC34" i="1"/>
  <c r="AA34" i="1"/>
  <c r="O34" i="1"/>
  <c r="L34" i="1"/>
  <c r="J34" i="1"/>
  <c r="G34" i="1"/>
  <c r="O33" i="1"/>
  <c r="L33" i="1"/>
  <c r="J33" i="1"/>
  <c r="G33" i="1"/>
  <c r="O32" i="1"/>
  <c r="L32" i="1"/>
  <c r="J32" i="1"/>
  <c r="G32" i="1"/>
  <c r="O31" i="1"/>
  <c r="L31" i="1"/>
  <c r="J31" i="1"/>
  <c r="G31" i="1"/>
  <c r="O30" i="1"/>
  <c r="L30" i="1"/>
  <c r="J30" i="1"/>
  <c r="G30" i="1"/>
  <c r="AS29" i="1"/>
  <c r="AQ29" i="1"/>
  <c r="AO29" i="1"/>
  <c r="AM29" i="1"/>
  <c r="AK29" i="1"/>
  <c r="AI29" i="1"/>
  <c r="AG29" i="1"/>
  <c r="AE29" i="1"/>
  <c r="AC29" i="1"/>
  <c r="AA29" i="1"/>
  <c r="O29" i="1"/>
  <c r="L29" i="1"/>
  <c r="J29" i="1"/>
  <c r="G29" i="1"/>
  <c r="O28" i="1"/>
  <c r="L28" i="1"/>
  <c r="J28" i="1"/>
  <c r="G28" i="1"/>
  <c r="O27" i="1"/>
  <c r="L27" i="1"/>
  <c r="J27" i="1"/>
  <c r="G27" i="1"/>
  <c r="O26" i="1"/>
  <c r="L26" i="1"/>
  <c r="J26" i="1"/>
  <c r="G26" i="1"/>
  <c r="O25" i="1"/>
  <c r="L25" i="1"/>
  <c r="J25" i="1"/>
  <c r="G25" i="1"/>
  <c r="AS24" i="1"/>
  <c r="AQ24" i="1"/>
  <c r="AO24" i="1"/>
  <c r="AM24" i="1"/>
  <c r="AK24" i="1"/>
  <c r="AI24" i="1"/>
  <c r="AG24" i="1"/>
  <c r="AE24" i="1"/>
  <c r="AC24" i="1"/>
  <c r="AA24" i="1"/>
  <c r="O24" i="1"/>
  <c r="L24" i="1"/>
  <c r="J24" i="1"/>
  <c r="G24" i="1"/>
  <c r="O23" i="1"/>
  <c r="L23" i="1"/>
  <c r="J23" i="1"/>
  <c r="G23" i="1"/>
  <c r="O22" i="1"/>
  <c r="L22" i="1"/>
  <c r="J22" i="1"/>
  <c r="G22" i="1"/>
  <c r="O21" i="1"/>
  <c r="L21" i="1"/>
  <c r="J21" i="1"/>
  <c r="G21" i="1"/>
  <c r="O20" i="1"/>
  <c r="L20" i="1"/>
  <c r="J20" i="1"/>
  <c r="G20" i="1"/>
  <c r="AS19" i="1"/>
  <c r="AQ19" i="1"/>
  <c r="AO19" i="1"/>
  <c r="AM19" i="1"/>
  <c r="AK19" i="1"/>
  <c r="AI19" i="1"/>
  <c r="AG19" i="1"/>
  <c r="AE19" i="1"/>
  <c r="AC19" i="1"/>
  <c r="AA19" i="1"/>
  <c r="O19" i="1"/>
  <c r="L19" i="1"/>
  <c r="J19" i="1"/>
  <c r="G19" i="1"/>
  <c r="O18" i="1"/>
  <c r="L18" i="1"/>
  <c r="J18" i="1"/>
  <c r="G18" i="1"/>
  <c r="O17" i="1"/>
  <c r="L17" i="1"/>
  <c r="J17" i="1"/>
  <c r="G17" i="1"/>
  <c r="O16" i="1"/>
  <c r="L16" i="1"/>
  <c r="J16" i="1"/>
  <c r="G16" i="1"/>
  <c r="T15" i="1"/>
  <c r="O15" i="1"/>
  <c r="L15" i="1"/>
  <c r="J15" i="1"/>
  <c r="G15" i="1"/>
  <c r="AS14" i="1"/>
  <c r="AQ14" i="1"/>
  <c r="AO14" i="1"/>
  <c r="AM14" i="1"/>
  <c r="AK14" i="1"/>
  <c r="AI14" i="1"/>
  <c r="AG14" i="1"/>
  <c r="AE14" i="1"/>
  <c r="AC14" i="1"/>
  <c r="AA14" i="1"/>
  <c r="T14" i="1"/>
  <c r="O14" i="1"/>
  <c r="L14" i="1"/>
  <c r="J14" i="1"/>
  <c r="G14" i="1"/>
  <c r="T13" i="1"/>
  <c r="O13" i="1"/>
  <c r="L13" i="1"/>
  <c r="J13" i="1"/>
  <c r="G13" i="1"/>
  <c r="T12" i="1"/>
  <c r="O12" i="1"/>
  <c r="L12" i="1"/>
  <c r="J12" i="1"/>
  <c r="G12" i="1"/>
  <c r="T11" i="1"/>
  <c r="O11" i="1"/>
  <c r="L11" i="1"/>
  <c r="J11" i="1"/>
  <c r="G11" i="1"/>
  <c r="T10" i="1"/>
  <c r="O10" i="1"/>
  <c r="L10" i="1"/>
  <c r="J10" i="1"/>
  <c r="G10" i="1"/>
  <c r="AS9" i="1"/>
  <c r="AQ9" i="1"/>
  <c r="AO9" i="1"/>
  <c r="AM9" i="1"/>
  <c r="AK9" i="1"/>
  <c r="AI9" i="1"/>
  <c r="AG9" i="1"/>
  <c r="AE9" i="1"/>
  <c r="AC9" i="1"/>
  <c r="AA9" i="1"/>
  <c r="T9" i="1"/>
  <c r="O9" i="1"/>
  <c r="L9" i="1"/>
  <c r="J9" i="1"/>
  <c r="G9" i="1"/>
  <c r="X8" i="1"/>
  <c r="T8" i="1"/>
  <c r="O8" i="1"/>
  <c r="L8" i="1"/>
  <c r="J8" i="1"/>
  <c r="G8" i="1"/>
  <c r="T7" i="1"/>
  <c r="O7" i="1"/>
  <c r="L7" i="1"/>
  <c r="J7" i="1"/>
  <c r="G7" i="1"/>
  <c r="T6" i="1"/>
  <c r="O6" i="1"/>
  <c r="O36" i="1" s="1"/>
  <c r="J40" i="1" s="1"/>
  <c r="L6" i="1"/>
  <c r="J6" i="1"/>
  <c r="J37" i="1" s="1"/>
  <c r="G6" i="1"/>
  <c r="Q3" i="1"/>
  <c r="M36" i="1" s="1"/>
  <c r="H40" i="1" l="1"/>
  <c r="H37" i="1"/>
  <c r="Z33" i="1"/>
  <c r="AP18" i="1"/>
  <c r="AP13" i="1"/>
  <c r="AR23" i="1"/>
  <c r="AN18" i="1"/>
  <c r="AN13" i="1"/>
  <c r="AP23" i="1"/>
  <c r="AL18" i="1"/>
  <c r="AL13" i="1"/>
  <c r="AR8" i="1"/>
  <c r="AR28" i="1"/>
  <c r="AN23" i="1"/>
  <c r="AJ18" i="1"/>
  <c r="AJ13" i="1"/>
  <c r="AP8" i="1"/>
  <c r="AL47" i="1"/>
  <c r="AP28" i="1"/>
  <c r="AL23" i="1"/>
  <c r="AH18" i="1"/>
  <c r="AH13" i="1"/>
  <c r="AN8" i="1"/>
  <c r="AL46" i="1"/>
  <c r="AN28" i="1"/>
  <c r="AJ23" i="1"/>
  <c r="AF18" i="1"/>
  <c r="AF13" i="1"/>
  <c r="AL8" i="1"/>
  <c r="R44" i="1"/>
  <c r="AL28" i="1"/>
  <c r="AH23" i="1"/>
  <c r="AD18" i="1"/>
  <c r="AD13" i="1"/>
  <c r="AJ8" i="1"/>
  <c r="AJ28" i="1"/>
  <c r="AF23" i="1"/>
  <c r="AB18" i="1"/>
  <c r="AB13" i="1"/>
  <c r="AH8" i="1"/>
  <c r="AL42" i="1"/>
  <c r="AH28" i="1"/>
  <c r="AD23" i="1"/>
  <c r="Z18" i="1"/>
  <c r="Z13" i="1"/>
  <c r="AF8" i="1"/>
  <c r="AF28" i="1"/>
  <c r="AB23" i="1"/>
  <c r="AD8" i="1"/>
  <c r="M42" i="1"/>
  <c r="AH33" i="1"/>
  <c r="AL43" i="1" s="1"/>
  <c r="AD28" i="1"/>
  <c r="Z23" i="1"/>
  <c r="AB8" i="1"/>
  <c r="AF33" i="1"/>
  <c r="AB28" i="1"/>
  <c r="AD33" i="1"/>
  <c r="Z28" i="1"/>
  <c r="AB33" i="1"/>
  <c r="AR18" i="1"/>
  <c r="AR13" i="1"/>
  <c r="M40" i="1"/>
  <c r="O40" i="1"/>
  <c r="T42" i="1"/>
</calcChain>
</file>

<file path=xl/sharedStrings.xml><?xml version="1.0" encoding="utf-8"?>
<sst xmlns="http://schemas.openxmlformats.org/spreadsheetml/2006/main" count="30" uniqueCount="27">
  <si>
    <t>健康づくりウォーキング大会で東海道53次を踏破しよう！</t>
    <rPh sb="0" eb="2">
      <t>ケンコウ</t>
    </rPh>
    <rPh sb="11" eb="13">
      <t>タイカイ</t>
    </rPh>
    <rPh sb="14" eb="17">
      <t>トウカイドウ</t>
    </rPh>
    <rPh sb="19" eb="20">
      <t>ツギ</t>
    </rPh>
    <rPh sb="21" eb="23">
      <t>トウハ</t>
    </rPh>
    <phoneticPr fontId="2"/>
  </si>
  <si>
    <t>１０月</t>
    <rPh sb="2" eb="3">
      <t>ツキ</t>
    </rPh>
    <phoneticPr fontId="2"/>
  </si>
  <si>
    <t>歩数</t>
    <rPh sb="0" eb="2">
      <t>ホスウ</t>
    </rPh>
    <phoneticPr fontId="2"/>
  </si>
  <si>
    <t>１１月</t>
    <rPh sb="2" eb="3">
      <t>ツキ</t>
    </rPh>
    <phoneticPr fontId="2"/>
  </si>
  <si>
    <t>　　小田原まで129,400歩</t>
    <rPh sb="2" eb="5">
      <t>オダワラ</t>
    </rPh>
    <phoneticPr fontId="2"/>
  </si>
  <si>
    <t>　　(1日平均歩数2,122歩)</t>
    <phoneticPr fontId="2"/>
  </si>
  <si>
    <t>　　</t>
    <phoneticPr fontId="2"/>
  </si>
  <si>
    <t>丸子まで287,900歩</t>
    <rPh sb="0" eb="2">
      <t>マルコ</t>
    </rPh>
    <phoneticPr fontId="2"/>
  </si>
  <si>
    <t>(1日平均歩数4,720歩)</t>
    <phoneticPr fontId="2"/>
  </si>
  <si>
    <t>787,900歩で踏破　※1歩を0.62ｍとして計算</t>
    <phoneticPr fontId="2"/>
  </si>
  <si>
    <t>桑名まで599,200歩</t>
    <rPh sb="0" eb="2">
      <t>クワナ</t>
    </rPh>
    <phoneticPr fontId="2"/>
  </si>
  <si>
    <t>計</t>
    <rPh sb="0" eb="1">
      <t>ケイ</t>
    </rPh>
    <phoneticPr fontId="2"/>
  </si>
  <si>
    <t>(1日平均歩数9,823歩)</t>
    <phoneticPr fontId="2"/>
  </si>
  <si>
    <t>三条大橋まで787,900歩</t>
    <rPh sb="0" eb="2">
      <t>サンジョウ</t>
    </rPh>
    <rPh sb="2" eb="4">
      <t>オオハシ</t>
    </rPh>
    <phoneticPr fontId="2"/>
  </si>
  <si>
    <t>(1日平均歩数12,510歩)</t>
    <phoneticPr fontId="2"/>
  </si>
  <si>
    <t>10月平均</t>
    <rPh sb="2" eb="3">
      <t>ツキ</t>
    </rPh>
    <rPh sb="3" eb="5">
      <t>ヘイキン</t>
    </rPh>
    <phoneticPr fontId="2"/>
  </si>
  <si>
    <t>11月平均</t>
    <rPh sb="2" eb="3">
      <t>ツキ</t>
    </rPh>
    <rPh sb="3" eb="5">
      <t>ヘイキン</t>
    </rPh>
    <phoneticPr fontId="2"/>
  </si>
  <si>
    <r>
      <t>　　全期間平均歩数８，０００歩以上で達成賞です</t>
    </r>
    <r>
      <rPr>
        <b/>
        <sz val="12"/>
        <color rgb="FFFF0000"/>
        <rFont val="游ゴシック"/>
        <family val="3"/>
        <charset val="128"/>
        <scheme val="minor"/>
      </rPr>
      <t>▶</t>
    </r>
    <rPh sb="2" eb="5">
      <t>ゼンキカン</t>
    </rPh>
    <rPh sb="5" eb="7">
      <t>ヘイキン</t>
    </rPh>
    <rPh sb="7" eb="9">
      <t>ホスウ</t>
    </rPh>
    <rPh sb="14" eb="17">
      <t>ホイジョウ</t>
    </rPh>
    <rPh sb="18" eb="20">
      <t>タッセイ</t>
    </rPh>
    <rPh sb="20" eb="21">
      <t>ショウ</t>
    </rPh>
    <phoneticPr fontId="2"/>
  </si>
  <si>
    <t>全期間平均</t>
    <rPh sb="0" eb="3">
      <t>ゼンキカン</t>
    </rPh>
    <rPh sb="3" eb="5">
      <t>ヘイキン</t>
    </rPh>
    <phoneticPr fontId="2"/>
  </si>
  <si>
    <t>記号</t>
    <rPh sb="0" eb="2">
      <t>キゴウ</t>
    </rPh>
    <phoneticPr fontId="2"/>
  </si>
  <si>
    <t>氏名</t>
    <rPh sb="0" eb="2">
      <t>シメイ</t>
    </rPh>
    <phoneticPr fontId="2"/>
  </si>
  <si>
    <t>番号</t>
    <rPh sb="0" eb="2">
      <t>バンゴウ</t>
    </rPh>
    <phoneticPr fontId="2"/>
  </si>
  <si>
    <t>日中のご連絡先</t>
    <rPh sb="0" eb="2">
      <t>ニッチュウ</t>
    </rPh>
    <rPh sb="4" eb="7">
      <t>レンラクサキ</t>
    </rPh>
    <phoneticPr fontId="2"/>
  </si>
  <si>
    <t>　　　　　　　　　　</t>
    <phoneticPr fontId="2"/>
  </si>
  <si>
    <t>ご住所</t>
    <rPh sb="1" eb="3">
      <t>ジュウショ</t>
    </rPh>
    <phoneticPr fontId="2"/>
  </si>
  <si>
    <t>(達成賞送付先)</t>
    <rPh sb="1" eb="3">
      <t>タッセイ</t>
    </rPh>
    <rPh sb="3" eb="4">
      <t>ショウ</t>
    </rPh>
    <phoneticPr fontId="2"/>
  </si>
  <si>
    <t>お問い合わせ：でんきテクノロジー健康保険組合　保健課　℡ ０３－３８６１－１８５２</t>
    <rPh sb="1" eb="2">
      <t>ト</t>
    </rPh>
    <rPh sb="3" eb="4">
      <t>ア</t>
    </rPh>
    <rPh sb="16" eb="18">
      <t>ケンコウ</t>
    </rPh>
    <rPh sb="18" eb="20">
      <t>ホケン</t>
    </rPh>
    <rPh sb="20" eb="22">
      <t>クミアイ</t>
    </rPh>
    <rPh sb="23" eb="25">
      <t>ホケン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</si>
</sst>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dd&quot;日&quot;"/>
    <numFmt numFmtId="177" formatCode="#,##0&quot;歩&quot;"/>
    <numFmt numFmtId="178" formatCode="\(&quot;計&quot;#,##0&quot;歩&quot;\)"/>
    <numFmt numFmtId="179" formatCode="0_ "/>
  </numFmts>
  <fonts count="32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UD デジタル 教科書体 NK-R"/>
      <family val="1"/>
      <charset val="128"/>
    </font>
    <font>
      <sz val="22"/>
      <color theme="1"/>
      <name val="UD デジタル 教科書体 N-B"/>
      <family val="1"/>
      <charset val="128"/>
    </font>
    <font>
      <sz val="11"/>
      <color rgb="FFFF0000"/>
      <name val="UD デジタル 教科書体 NK-R"/>
      <family val="1"/>
      <charset val="128"/>
    </font>
    <font>
      <sz val="9"/>
      <color theme="1"/>
      <name val="ＭＳ 明朝"/>
      <family val="1"/>
      <charset val="128"/>
    </font>
    <font>
      <sz val="24"/>
      <color theme="4" tint="-0.499984740745262"/>
      <name val="UD デジタル 教科書体 NK-R"/>
      <family val="1"/>
      <charset val="128"/>
    </font>
    <font>
      <sz val="24"/>
      <color theme="1"/>
      <name val="游ゴシック"/>
      <family val="2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UD デジタル 教科書体 N-R"/>
      <family val="1"/>
      <charset val="128"/>
    </font>
    <font>
      <sz val="28"/>
      <color rgb="FFFF0000"/>
      <name val="ＭＳ Ｐ明朝"/>
      <family val="1"/>
      <charset val="128"/>
    </font>
    <font>
      <sz val="11"/>
      <color theme="1"/>
      <name val="HG教科書体"/>
      <family val="1"/>
      <charset val="128"/>
    </font>
    <font>
      <sz val="11"/>
      <color rgb="FFFF0000"/>
      <name val="ＭＳ Ｐ明朝"/>
      <family val="1"/>
      <charset val="128"/>
    </font>
    <font>
      <sz val="28"/>
      <color rgb="FFFF0000"/>
      <name val="@ＭＳ Ｐ明朝"/>
      <family val="1"/>
      <charset val="128"/>
    </font>
    <font>
      <b/>
      <sz val="16"/>
      <color theme="1"/>
      <name val="HGP創英角ｺﾞｼｯｸUB"/>
      <family val="3"/>
      <charset val="128"/>
    </font>
    <font>
      <sz val="28"/>
      <color rgb="FFFF0000"/>
      <name val="UD デジタル 教科書体 NK-R"/>
      <family val="1"/>
      <charset val="128"/>
    </font>
    <font>
      <sz val="8"/>
      <color theme="1"/>
      <name val="HGPｺﾞｼｯｸM"/>
      <family val="3"/>
      <charset val="128"/>
    </font>
    <font>
      <sz val="16"/>
      <color theme="1"/>
      <name val="游ゴシック"/>
      <family val="3"/>
      <charset val="128"/>
      <scheme val="minor"/>
    </font>
    <font>
      <sz val="11"/>
      <name val="UD デジタル 教科書体 NK-R"/>
      <family val="1"/>
      <charset val="128"/>
    </font>
    <font>
      <sz val="11"/>
      <color theme="1"/>
      <name val="游ゴシック"/>
      <family val="3"/>
      <charset val="128"/>
      <scheme val="minor"/>
    </font>
    <font>
      <sz val="28"/>
      <color rgb="FFFF0000"/>
      <name val="ＭＳ Ｐゴシック"/>
      <family val="3"/>
      <charset val="128"/>
    </font>
    <font>
      <sz val="10"/>
      <color theme="1"/>
      <name val="游ゴシック"/>
      <family val="2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8"/>
      <color theme="1"/>
      <name val="游ゴシック"/>
      <family val="2"/>
      <scheme val="minor"/>
    </font>
    <font>
      <sz val="12"/>
      <color theme="1"/>
      <name val="游ゴシック"/>
      <family val="2"/>
      <scheme val="minor"/>
    </font>
    <font>
      <sz val="11"/>
      <name val="UD デジタル 教科書体 NK-B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40">
    <xf numFmtId="0" fontId="0" fillId="0" borderId="0" xfId="0"/>
    <xf numFmtId="0" fontId="0" fillId="2" borderId="0" xfId="0" applyFill="1" applyAlignment="1">
      <alignment vertical="center"/>
    </xf>
    <xf numFmtId="0" fontId="3" fillId="3" borderId="0" xfId="0" applyFont="1" applyFill="1"/>
    <xf numFmtId="0" fontId="0" fillId="3" borderId="0" xfId="0" applyFill="1" applyAlignment="1">
      <alignment vertical="center"/>
    </xf>
    <xf numFmtId="0" fontId="4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5" fillId="3" borderId="0" xfId="0" applyFont="1" applyFill="1"/>
    <xf numFmtId="0" fontId="0" fillId="3" borderId="0" xfId="0" applyFill="1"/>
    <xf numFmtId="14" fontId="6" fillId="2" borderId="0" xfId="0" applyNumberFormat="1" applyFont="1" applyFill="1" applyAlignment="1">
      <alignment vertical="top"/>
    </xf>
    <xf numFmtId="14" fontId="0" fillId="2" borderId="0" xfId="0" applyNumberFormat="1" applyFill="1" applyAlignment="1">
      <alignment vertical="center" shrinkToFit="1"/>
    </xf>
    <xf numFmtId="0" fontId="7" fillId="3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top"/>
    </xf>
    <xf numFmtId="56" fontId="0" fillId="4" borderId="1" xfId="0" applyNumberFormat="1" applyFill="1" applyBorder="1" applyAlignment="1">
      <alignment horizontal="center" vertical="center"/>
    </xf>
    <xf numFmtId="56" fontId="0" fillId="4" borderId="2" xfId="0" applyNumberFormat="1" applyFill="1" applyBorder="1" applyAlignment="1">
      <alignment horizontal="center" vertical="center"/>
    </xf>
    <xf numFmtId="56" fontId="0" fillId="4" borderId="3" xfId="0" applyNumberFormat="1" applyFill="1" applyBorder="1" applyAlignment="1">
      <alignment horizontal="center" vertical="center"/>
    </xf>
    <xf numFmtId="56" fontId="0" fillId="4" borderId="4" xfId="0" applyNumberFormat="1" applyFill="1" applyBorder="1" applyAlignment="1">
      <alignment horizontal="center" vertical="center"/>
    </xf>
    <xf numFmtId="176" fontId="0" fillId="4" borderId="5" xfId="0" applyNumberFormat="1" applyFill="1" applyBorder="1" applyAlignment="1">
      <alignment vertical="center"/>
    </xf>
    <xf numFmtId="176" fontId="0" fillId="4" borderId="6" xfId="0" applyNumberFormat="1" applyFill="1" applyBorder="1" applyAlignment="1">
      <alignment horizontal="left" vertical="center"/>
    </xf>
    <xf numFmtId="177" fontId="0" fillId="0" borderId="7" xfId="1" applyNumberFormat="1" applyFont="1" applyBorder="1" applyAlignment="1" applyProtection="1">
      <alignment vertical="center"/>
      <protection locked="0"/>
    </xf>
    <xf numFmtId="0" fontId="3" fillId="3" borderId="0" xfId="0" applyFont="1" applyFill="1" applyAlignment="1">
      <alignment horizontal="left" vertical="center"/>
    </xf>
    <xf numFmtId="38" fontId="9" fillId="3" borderId="0" xfId="1" applyFont="1" applyFill="1" applyAlignment="1">
      <alignment vertical="top"/>
    </xf>
    <xf numFmtId="38" fontId="3" fillId="3" borderId="0" xfId="1" applyFont="1" applyFill="1" applyAlignment="1">
      <alignment vertical="top"/>
    </xf>
    <xf numFmtId="38" fontId="10" fillId="3" borderId="0" xfId="1" applyFont="1" applyFill="1" applyAlignment="1">
      <alignment vertical="top"/>
    </xf>
    <xf numFmtId="38" fontId="9" fillId="3" borderId="0" xfId="1" applyFont="1" applyFill="1" applyAlignment="1"/>
    <xf numFmtId="38" fontId="3" fillId="3" borderId="0" xfId="1" applyFont="1" applyFill="1" applyAlignment="1"/>
    <xf numFmtId="38" fontId="5" fillId="3" borderId="0" xfId="1" applyFont="1" applyFill="1" applyAlignment="1"/>
    <xf numFmtId="0" fontId="11" fillId="4" borderId="8" xfId="0" applyFont="1" applyFill="1" applyBorder="1" applyAlignment="1">
      <alignment vertical="top" textRotation="255"/>
    </xf>
    <xf numFmtId="0" fontId="12" fillId="3" borderId="9" xfId="0" applyFont="1" applyFill="1" applyBorder="1" applyAlignment="1">
      <alignment horizontal="center" vertical="top"/>
    </xf>
    <xf numFmtId="0" fontId="11" fillId="3" borderId="8" xfId="0" applyFont="1" applyFill="1" applyBorder="1" applyAlignment="1">
      <alignment horizontal="center" vertical="top"/>
    </xf>
    <xf numFmtId="0" fontId="11" fillId="3" borderId="8" xfId="0" applyFont="1" applyFill="1" applyBorder="1" applyAlignment="1">
      <alignment vertical="top" textRotation="255"/>
    </xf>
    <xf numFmtId="0" fontId="12" fillId="3" borderId="10" xfId="0" applyFont="1" applyFill="1" applyBorder="1" applyAlignment="1">
      <alignment vertical="center"/>
    </xf>
    <xf numFmtId="0" fontId="11" fillId="5" borderId="9" xfId="0" applyFont="1" applyFill="1" applyBorder="1" applyAlignment="1">
      <alignment horizontal="center" vertical="top" textRotation="255"/>
    </xf>
    <xf numFmtId="0" fontId="11" fillId="3" borderId="9" xfId="0" applyFont="1" applyFill="1" applyBorder="1" applyAlignment="1">
      <alignment horizontal="center" vertical="top" textRotation="255"/>
    </xf>
    <xf numFmtId="0" fontId="12" fillId="3" borderId="0" xfId="0" applyFont="1" applyFill="1" applyAlignment="1">
      <alignment vertical="center" textRotation="180"/>
    </xf>
    <xf numFmtId="0" fontId="11" fillId="5" borderId="11" xfId="0" applyFont="1" applyFill="1" applyBorder="1" applyAlignment="1">
      <alignment horizontal="center" vertical="top" textRotation="255"/>
    </xf>
    <xf numFmtId="0" fontId="11" fillId="3" borderId="11" xfId="0" applyFont="1" applyFill="1" applyBorder="1" applyAlignment="1">
      <alignment horizontal="center" vertical="top" textRotation="255"/>
    </xf>
    <xf numFmtId="0" fontId="3" fillId="3" borderId="12" xfId="0" applyFont="1" applyFill="1" applyBorder="1" applyAlignment="1">
      <alignment vertical="top"/>
    </xf>
    <xf numFmtId="0" fontId="12" fillId="3" borderId="0" xfId="0" applyFont="1" applyFill="1" applyAlignment="1">
      <alignment vertical="top"/>
    </xf>
    <xf numFmtId="0" fontId="3" fillId="3" borderId="0" xfId="0" applyFont="1" applyFill="1" applyAlignment="1">
      <alignment vertical="top" textRotation="255"/>
    </xf>
    <xf numFmtId="0" fontId="12" fillId="3" borderId="0" xfId="0" applyFont="1" applyFill="1" applyAlignment="1">
      <alignment vertical="center"/>
    </xf>
    <xf numFmtId="0" fontId="0" fillId="3" borderId="0" xfId="0" applyFill="1" applyAlignment="1">
      <alignment horizontal="center"/>
    </xf>
    <xf numFmtId="0" fontId="1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2" fillId="3" borderId="13" xfId="0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top"/>
    </xf>
    <xf numFmtId="0" fontId="14" fillId="3" borderId="0" xfId="0" applyFont="1" applyFill="1"/>
    <xf numFmtId="0" fontId="15" fillId="3" borderId="10" xfId="0" applyFont="1" applyFill="1" applyBorder="1" applyAlignment="1">
      <alignment vertical="center" textRotation="90"/>
    </xf>
    <xf numFmtId="176" fontId="0" fillId="2" borderId="0" xfId="0" applyNumberFormat="1" applyFill="1" applyAlignment="1">
      <alignment vertical="center"/>
    </xf>
    <xf numFmtId="176" fontId="0" fillId="2" borderId="0" xfId="0" applyNumberFormat="1" applyFill="1" applyAlignment="1">
      <alignment horizontal="right" vertical="center"/>
    </xf>
    <xf numFmtId="0" fontId="16" fillId="2" borderId="10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0" fillId="2" borderId="0" xfId="0" applyFill="1" applyAlignment="1">
      <alignment horizontal="right" vertical="center"/>
    </xf>
    <xf numFmtId="0" fontId="16" fillId="2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vertical="center" textRotation="90"/>
    </xf>
    <xf numFmtId="0" fontId="17" fillId="3" borderId="0" xfId="0" applyFont="1" applyFill="1" applyAlignment="1">
      <alignment vertical="center" textRotation="180"/>
    </xf>
    <xf numFmtId="0" fontId="18" fillId="2" borderId="0" xfId="0" applyFont="1" applyFill="1" applyAlignment="1">
      <alignment vertical="center" wrapText="1"/>
    </xf>
    <xf numFmtId="177" fontId="19" fillId="2" borderId="0" xfId="0" applyNumberFormat="1" applyFont="1" applyFill="1" applyAlignment="1">
      <alignment vertical="center" shrinkToFit="1"/>
    </xf>
    <xf numFmtId="0" fontId="3" fillId="3" borderId="0" xfId="0" applyFont="1" applyFill="1" applyAlignment="1">
      <alignment horizontal="center" vertical="center"/>
    </xf>
    <xf numFmtId="0" fontId="12" fillId="3" borderId="10" xfId="0" applyFont="1" applyFill="1" applyBorder="1" applyAlignment="1">
      <alignment horizontal="center" vertical="top"/>
    </xf>
    <xf numFmtId="0" fontId="20" fillId="3" borderId="0" xfId="0" applyFont="1" applyFill="1" applyAlignment="1">
      <alignment vertical="center"/>
    </xf>
    <xf numFmtId="0" fontId="12" fillId="3" borderId="0" xfId="0" applyFont="1" applyFill="1" applyAlignment="1">
      <alignment horizontal="center" vertical="center" textRotation="180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 vertical="top"/>
    </xf>
    <xf numFmtId="0" fontId="12" fillId="3" borderId="0" xfId="0" applyFont="1" applyFill="1" applyAlignment="1">
      <alignment horizontal="center" textRotation="180"/>
    </xf>
    <xf numFmtId="0" fontId="20" fillId="3" borderId="0" xfId="0" applyFont="1" applyFill="1"/>
    <xf numFmtId="0" fontId="3" fillId="3" borderId="12" xfId="0" applyFont="1" applyFill="1" applyBorder="1" applyAlignment="1">
      <alignment vertical="top" textRotation="255"/>
    </xf>
    <xf numFmtId="0" fontId="3" fillId="3" borderId="8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top"/>
    </xf>
    <xf numFmtId="0" fontId="11" fillId="3" borderId="0" xfId="0" applyFont="1" applyFill="1" applyAlignment="1">
      <alignment vertical="top" textRotation="255"/>
    </xf>
    <xf numFmtId="176" fontId="0" fillId="4" borderId="14" xfId="0" applyNumberFormat="1" applyFill="1" applyBorder="1" applyAlignment="1">
      <alignment vertical="center"/>
    </xf>
    <xf numFmtId="176" fontId="0" fillId="4" borderId="15" xfId="0" applyNumberFormat="1" applyFill="1" applyBorder="1" applyAlignment="1">
      <alignment horizontal="left" vertical="center"/>
    </xf>
    <xf numFmtId="177" fontId="0" fillId="0" borderId="16" xfId="1" applyNumberFormat="1" applyFont="1" applyBorder="1" applyAlignment="1" applyProtection="1">
      <alignment vertical="center"/>
      <protection locked="0"/>
    </xf>
    <xf numFmtId="177" fontId="0" fillId="2" borderId="0" xfId="0" applyNumberFormat="1" applyFill="1" applyAlignment="1">
      <alignment horizontal="right" vertical="center"/>
    </xf>
    <xf numFmtId="0" fontId="12" fillId="3" borderId="0" xfId="0" applyFont="1" applyFill="1" applyAlignment="1">
      <alignment horizontal="center" vertical="center"/>
    </xf>
    <xf numFmtId="177" fontId="0" fillId="2" borderId="0" xfId="0" applyNumberFormat="1" applyFill="1" applyAlignment="1">
      <alignment vertical="center" shrinkToFit="1"/>
    </xf>
    <xf numFmtId="0" fontId="21" fillId="3" borderId="0" xfId="0" applyFont="1" applyFill="1" applyAlignment="1">
      <alignment horizontal="left" vertical="center"/>
    </xf>
    <xf numFmtId="0" fontId="21" fillId="3" borderId="0" xfId="0" applyFont="1" applyFill="1" applyAlignment="1">
      <alignment vertical="center"/>
    </xf>
    <xf numFmtId="0" fontId="12" fillId="3" borderId="0" xfId="0" applyFont="1" applyFill="1" applyAlignment="1">
      <alignment horizontal="center" vertical="top"/>
    </xf>
    <xf numFmtId="0" fontId="3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vertical="top"/>
    </xf>
    <xf numFmtId="177" fontId="23" fillId="2" borderId="0" xfId="0" applyNumberFormat="1" applyFont="1" applyFill="1" applyAlignment="1">
      <alignment vertical="center"/>
    </xf>
    <xf numFmtId="177" fontId="24" fillId="6" borderId="0" xfId="1" applyNumberFormat="1" applyFont="1" applyFill="1" applyBorder="1" applyAlignment="1">
      <alignment horizontal="left" vertical="center" shrinkToFit="1"/>
    </xf>
    <xf numFmtId="0" fontId="21" fillId="3" borderId="0" xfId="0" applyFont="1" applyFill="1" applyAlignment="1">
      <alignment horizontal="left" vertical="top"/>
    </xf>
    <xf numFmtId="0" fontId="0" fillId="4" borderId="1" xfId="0" applyFill="1" applyBorder="1" applyAlignment="1">
      <alignment horizontal="center" vertical="top"/>
    </xf>
    <xf numFmtId="0" fontId="0" fillId="4" borderId="2" xfId="0" applyFill="1" applyBorder="1" applyAlignment="1">
      <alignment horizontal="center" vertical="top"/>
    </xf>
    <xf numFmtId="177" fontId="0" fillId="3" borderId="3" xfId="1" applyNumberFormat="1" applyFont="1" applyFill="1" applyBorder="1" applyAlignment="1">
      <alignment horizontal="right" vertical="center"/>
    </xf>
    <xf numFmtId="177" fontId="1" fillId="3" borderId="3" xfId="1" applyNumberFormat="1" applyFont="1" applyFill="1" applyBorder="1" applyAlignment="1">
      <alignment horizontal="right" vertical="center"/>
    </xf>
    <xf numFmtId="0" fontId="25" fillId="2" borderId="0" xfId="0" applyFont="1" applyFill="1" applyAlignment="1">
      <alignment vertical="center"/>
    </xf>
    <xf numFmtId="0" fontId="26" fillId="2" borderId="0" xfId="0" applyFont="1" applyFill="1" applyAlignment="1">
      <alignment horizontal="center" vertical="center" shrinkToFit="1"/>
    </xf>
    <xf numFmtId="0" fontId="0" fillId="4" borderId="17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177" fontId="28" fillId="3" borderId="19" xfId="0" applyNumberFormat="1" applyFont="1" applyFill="1" applyBorder="1" applyAlignment="1">
      <alignment horizontal="right"/>
    </xf>
    <xf numFmtId="178" fontId="21" fillId="3" borderId="18" xfId="0" applyNumberFormat="1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179" fontId="30" fillId="7" borderId="21" xfId="0" applyNumberFormat="1" applyFont="1" applyFill="1" applyBorder="1" applyAlignment="1" applyProtection="1">
      <alignment horizontal="center" vertical="center"/>
      <protection locked="0"/>
    </xf>
    <xf numFmtId="0" fontId="0" fillId="4" borderId="22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49" fontId="30" fillId="7" borderId="22" xfId="0" applyNumberFormat="1" applyFont="1" applyFill="1" applyBorder="1" applyAlignment="1" applyProtection="1">
      <alignment horizontal="center" vertical="center"/>
      <protection locked="0"/>
    </xf>
    <xf numFmtId="49" fontId="30" fillId="7" borderId="24" xfId="0" applyNumberFormat="1" applyFont="1" applyFill="1" applyBorder="1" applyAlignment="1" applyProtection="1">
      <alignment horizontal="center" vertical="center"/>
      <protection locked="0"/>
    </xf>
    <xf numFmtId="49" fontId="30" fillId="7" borderId="25" xfId="0" applyNumberFormat="1" applyFont="1" applyFill="1" applyBorder="1" applyAlignment="1" applyProtection="1">
      <alignment horizontal="center" vertical="center"/>
      <protection locked="0"/>
    </xf>
    <xf numFmtId="0" fontId="12" fillId="3" borderId="0" xfId="0" applyFont="1" applyFill="1" applyAlignment="1">
      <alignment horizontal="center" vertical="top" textRotation="255"/>
    </xf>
    <xf numFmtId="0" fontId="0" fillId="4" borderId="26" xfId="0" applyFill="1" applyBorder="1" applyAlignment="1">
      <alignment horizontal="center" vertical="center"/>
    </xf>
    <xf numFmtId="179" fontId="30" fillId="7" borderId="11" xfId="0" applyNumberFormat="1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49" fontId="30" fillId="7" borderId="1" xfId="0" applyNumberFormat="1" applyFont="1" applyFill="1" applyBorder="1" applyAlignment="1" applyProtection="1">
      <alignment horizontal="center" vertical="center"/>
      <protection locked="0"/>
    </xf>
    <xf numFmtId="49" fontId="30" fillId="7" borderId="4" xfId="0" applyNumberFormat="1" applyFont="1" applyFill="1" applyBorder="1" applyAlignment="1" applyProtection="1">
      <alignment horizontal="center" vertical="center"/>
      <protection locked="0"/>
    </xf>
    <xf numFmtId="49" fontId="30" fillId="7" borderId="27" xfId="0" applyNumberFormat="1" applyFont="1" applyFill="1" applyBorder="1" applyAlignment="1" applyProtection="1">
      <alignment horizontal="center" vertical="center"/>
      <protection locked="0"/>
    </xf>
    <xf numFmtId="0" fontId="21" fillId="3" borderId="0" xfId="0" applyFont="1" applyFill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49" fontId="0" fillId="7" borderId="29" xfId="0" applyNumberFormat="1" applyFill="1" applyBorder="1" applyAlignment="1" applyProtection="1">
      <alignment horizontal="center" vertical="center" wrapText="1" shrinkToFit="1"/>
      <protection locked="0"/>
    </xf>
    <xf numFmtId="49" fontId="0" fillId="7" borderId="12" xfId="0" applyNumberFormat="1" applyFill="1" applyBorder="1" applyAlignment="1" applyProtection="1">
      <alignment horizontal="center" vertical="center" shrinkToFit="1"/>
      <protection locked="0"/>
    </xf>
    <xf numFmtId="49" fontId="0" fillId="7" borderId="30" xfId="0" applyNumberFormat="1" applyFill="1" applyBorder="1" applyAlignment="1" applyProtection="1">
      <alignment horizontal="center" vertical="center" shrinkToFit="1"/>
      <protection locked="0"/>
    </xf>
    <xf numFmtId="0" fontId="3" fillId="3" borderId="0" xfId="0" applyFont="1" applyFill="1" applyAlignment="1">
      <alignment horizontal="center" vertical="top" textRotation="255"/>
    </xf>
    <xf numFmtId="0" fontId="22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29" fillId="4" borderId="31" xfId="0" applyFont="1" applyFill="1" applyBorder="1" applyAlignment="1">
      <alignment horizontal="center" vertical="top"/>
    </xf>
    <xf numFmtId="49" fontId="0" fillId="7" borderId="32" xfId="0" applyNumberFormat="1" applyFill="1" applyBorder="1" applyAlignment="1" applyProtection="1">
      <alignment horizontal="center" vertical="center" wrapText="1" shrinkToFit="1"/>
      <protection locked="0"/>
    </xf>
    <xf numFmtId="49" fontId="0" fillId="7" borderId="33" xfId="0" applyNumberFormat="1" applyFill="1" applyBorder="1" applyAlignment="1" applyProtection="1">
      <alignment horizontal="center" vertical="center" shrinkToFit="1"/>
      <protection locked="0"/>
    </xf>
    <xf numFmtId="49" fontId="0" fillId="7" borderId="34" xfId="0" applyNumberFormat="1" applyFill="1" applyBorder="1" applyAlignment="1" applyProtection="1">
      <alignment horizontal="center" vertical="center" shrinkToFit="1"/>
      <protection locked="0"/>
    </xf>
    <xf numFmtId="0" fontId="0" fillId="2" borderId="35" xfId="0" applyFill="1" applyBorder="1" applyAlignment="1">
      <alignment vertical="center"/>
    </xf>
    <xf numFmtId="0" fontId="26" fillId="2" borderId="36" xfId="0" applyFont="1" applyFill="1" applyBorder="1" applyAlignment="1">
      <alignment horizontal="center"/>
    </xf>
    <xf numFmtId="0" fontId="26" fillId="2" borderId="0" xfId="0" applyFont="1" applyFill="1" applyAlignment="1">
      <alignment horizontal="center"/>
    </xf>
    <xf numFmtId="0" fontId="24" fillId="2" borderId="0" xfId="0" applyFont="1" applyFill="1"/>
    <xf numFmtId="0" fontId="24" fillId="2" borderId="0" xfId="0" applyFont="1" applyFill="1" applyAlignment="1">
      <alignment horizontal="center"/>
    </xf>
    <xf numFmtId="0" fontId="31" fillId="3" borderId="0" xfId="0" applyFont="1" applyFill="1" applyAlignment="1">
      <alignment vertical="top"/>
    </xf>
    <xf numFmtId="14" fontId="0" fillId="2" borderId="0" xfId="0" applyNumberFormat="1" applyFill="1" applyAlignment="1">
      <alignment vertical="center"/>
    </xf>
    <xf numFmtId="0" fontId="3" fillId="2" borderId="0" xfId="0" applyFont="1" applyFill="1"/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/>
  </cellXfs>
  <cellStyles count="2">
    <cellStyle name="桁区切り" xfId="1" builtinId="6"/>
    <cellStyle name="標準" xfId="0" builtinId="0"/>
  </cellStyles>
  <dxfs count="237">
    <dxf>
      <fill>
        <patternFill>
          <bgColor rgb="FFDDEBF7"/>
        </patternFill>
      </fill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fill>
        <patternFill>
          <bgColor rgb="FFDDEBF7"/>
        </patternFill>
      </fill>
      <border>
        <left style="thin">
          <color auto="1"/>
        </left>
        <right style="thin">
          <color auto="1"/>
        </right>
        <vertical/>
        <horizontal/>
      </border>
    </dxf>
    <dxf>
      <fill>
        <patternFill>
          <bgColor rgb="FFDDEBF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vertical/>
        <horizontal/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74731</xdr:colOff>
      <xdr:row>17</xdr:row>
      <xdr:rowOff>26906</xdr:rowOff>
    </xdr:from>
    <xdr:to>
      <xdr:col>4</xdr:col>
      <xdr:colOff>74731</xdr:colOff>
      <xdr:row>26</xdr:row>
      <xdr:rowOff>224206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5943F6F-D099-40F6-B805-44115ECF44A7}"/>
            </a:ext>
          </a:extLst>
        </xdr:cNvPr>
        <xdr:cNvSpPr txBox="1"/>
      </xdr:nvSpPr>
      <xdr:spPr>
        <a:xfrm>
          <a:off x="204271" y="4141706"/>
          <a:ext cx="2468880" cy="23232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達成賞の認定をご希望の方は</a:t>
          </a:r>
          <a:endParaRPr kumimoji="1" lang="en-US" altLang="ja-JP" sz="1400" b="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/>
          <a:r>
            <a:rPr kumimoji="1" lang="ja-JP" altLang="en-US" sz="1600" b="1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令和９年１月１３日（水）</a:t>
          </a:r>
        </a:p>
        <a:p>
          <a:pPr algn="ctr"/>
          <a:r>
            <a:rPr kumimoji="1" lang="ja-JP" altLang="en-US" sz="1400" b="1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までに</a:t>
          </a:r>
        </a:p>
        <a:p>
          <a:pPr algn="ctr"/>
          <a:r>
            <a:rPr kumimoji="1" lang="ja-JP" altLang="en-US" sz="1400" b="1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必ずご提出ください。</a:t>
          </a:r>
        </a:p>
        <a:p>
          <a:pPr algn="ctr"/>
          <a:r>
            <a:rPr kumimoji="1" lang="ja-JP" altLang="en-US" sz="1600" b="1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（必着）</a:t>
          </a:r>
        </a:p>
        <a:p>
          <a:pPr algn="ctr"/>
          <a:endParaRPr kumimoji="1" lang="ja-JP" altLang="en-US" sz="1600" b="1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/>
          <a:r>
            <a:rPr kumimoji="1" lang="ja-JP" altLang="en-US" sz="1800" b="1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ＦＡＸ</a:t>
          </a:r>
          <a:endParaRPr kumimoji="1" lang="en-US" altLang="ja-JP" sz="1800" b="1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/>
          <a:r>
            <a:rPr kumimoji="1" lang="en-US" altLang="ja-JP" sz="2200" b="1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03-3862-9700</a:t>
          </a:r>
          <a:endParaRPr kumimoji="1" lang="ja-JP" altLang="en-US" sz="2200" b="1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1</xdr:col>
      <xdr:colOff>792605</xdr:colOff>
      <xdr:row>46</xdr:row>
      <xdr:rowOff>198449</xdr:rowOff>
    </xdr:from>
    <xdr:to>
      <xdr:col>2</xdr:col>
      <xdr:colOff>173937</xdr:colOff>
      <xdr:row>47</xdr:row>
      <xdr:rowOff>173936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575396D-D2DB-4B11-9B61-84232FD9CCA7}"/>
            </a:ext>
          </a:extLst>
        </xdr:cNvPr>
        <xdr:cNvSpPr txBox="1"/>
      </xdr:nvSpPr>
      <xdr:spPr>
        <a:xfrm>
          <a:off x="922145" y="10554029"/>
          <a:ext cx="250012" cy="242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〒</a:t>
          </a:r>
        </a:p>
      </xdr:txBody>
    </xdr:sp>
    <xdr:clientData/>
  </xdr:twoCellAnchor>
  <xdr:twoCellAnchor>
    <xdr:from>
      <xdr:col>0</xdr:col>
      <xdr:colOff>40823</xdr:colOff>
      <xdr:row>24</xdr:row>
      <xdr:rowOff>108857</xdr:rowOff>
    </xdr:from>
    <xdr:to>
      <xdr:col>4</xdr:col>
      <xdr:colOff>255134</xdr:colOff>
      <xdr:row>33</xdr:row>
      <xdr:rowOff>232681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59977AE-0328-4D50-9174-4E50669B7233}"/>
            </a:ext>
          </a:extLst>
        </xdr:cNvPr>
        <xdr:cNvSpPr txBox="1"/>
      </xdr:nvSpPr>
      <xdr:spPr>
        <a:xfrm>
          <a:off x="40823" y="5877197"/>
          <a:ext cx="2812731" cy="22498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全期間平均歩数８，０００歩</a:t>
          </a:r>
          <a:endParaRPr kumimoji="1" lang="en-US" altLang="ja-JP" sz="1600" b="1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/>
          <a:r>
            <a:rPr kumimoji="1" lang="ja-JP" altLang="en-US" sz="1600" b="1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以上を目指して頑張りましょう。</a:t>
          </a:r>
        </a:p>
      </xdr:txBody>
    </xdr:sp>
    <xdr:clientData/>
  </xdr:twoCellAnchor>
  <xdr:twoCellAnchor>
    <xdr:from>
      <xdr:col>1</xdr:col>
      <xdr:colOff>78439</xdr:colOff>
      <xdr:row>4</xdr:row>
      <xdr:rowOff>22411</xdr:rowOff>
    </xdr:from>
    <xdr:to>
      <xdr:col>4</xdr:col>
      <xdr:colOff>56028</xdr:colOff>
      <xdr:row>11</xdr:row>
      <xdr:rowOff>22410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4ECAC145-6097-49E5-BDB3-8F6C3923BDD9}"/>
            </a:ext>
          </a:extLst>
        </xdr:cNvPr>
        <xdr:cNvSpPr/>
      </xdr:nvSpPr>
      <xdr:spPr>
        <a:xfrm>
          <a:off x="207979" y="1066351"/>
          <a:ext cx="2446469" cy="1653539"/>
        </a:xfrm>
        <a:prstGeom prst="ellipse">
          <a:avLst/>
        </a:prstGeom>
        <a:solidFill>
          <a:srgbClr val="FF0000"/>
        </a:solidFill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123262</xdr:colOff>
      <xdr:row>4</xdr:row>
      <xdr:rowOff>163601</xdr:rowOff>
    </xdr:from>
    <xdr:to>
      <xdr:col>3</xdr:col>
      <xdr:colOff>728382</xdr:colOff>
      <xdr:row>10</xdr:row>
      <xdr:rowOff>98610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5ABF3F6-3CAC-48AD-A3AA-AA9055D3F111}"/>
            </a:ext>
          </a:extLst>
        </xdr:cNvPr>
        <xdr:cNvSpPr txBox="1"/>
      </xdr:nvSpPr>
      <xdr:spPr>
        <a:xfrm>
          <a:off x="252802" y="1207541"/>
          <a:ext cx="2342480" cy="13523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800" b="1">
              <a:solidFill>
                <a:schemeClr val="bg1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第７回</a:t>
          </a:r>
          <a:endParaRPr kumimoji="1" lang="en-US" altLang="ja-JP" sz="1800" b="1">
            <a:solidFill>
              <a:schemeClr val="bg1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ctr"/>
          <a:r>
            <a:rPr kumimoji="1" lang="ja-JP" altLang="en-US" sz="2000" b="1">
              <a:solidFill>
                <a:schemeClr val="bg1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健康づくり</a:t>
          </a:r>
          <a:endParaRPr kumimoji="1" lang="en-US" altLang="ja-JP" sz="2000" b="1">
            <a:solidFill>
              <a:schemeClr val="bg1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ctr"/>
          <a:r>
            <a:rPr kumimoji="1" lang="ja-JP" altLang="en-US" sz="2000" b="1">
              <a:solidFill>
                <a:schemeClr val="bg1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ウォーキング大会</a:t>
          </a:r>
        </a:p>
      </xdr:txBody>
    </xdr:sp>
    <xdr:clientData/>
  </xdr:twoCellAnchor>
  <xdr:oneCellAnchor>
    <xdr:from>
      <xdr:col>3</xdr:col>
      <xdr:colOff>179294</xdr:colOff>
      <xdr:row>0</xdr:row>
      <xdr:rowOff>112061</xdr:rowOff>
    </xdr:from>
    <xdr:ext cx="3260912" cy="5715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9738133-97EA-49B8-81A5-97FD90C44D28}"/>
            </a:ext>
          </a:extLst>
        </xdr:cNvPr>
        <xdr:cNvSpPr txBox="1"/>
      </xdr:nvSpPr>
      <xdr:spPr>
        <a:xfrm>
          <a:off x="2046194" y="112061"/>
          <a:ext cx="3260912" cy="571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kumimoji="1" lang="ja-JP" altLang="en-US" sz="2800"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記　　録　　表</a:t>
          </a:r>
        </a:p>
      </xdr:txBody>
    </xdr:sp>
    <xdr:clientData/>
  </xdr:oneCellAnchor>
  <xdr:twoCellAnchor editAs="oneCell">
    <xdr:from>
      <xdr:col>35</xdr:col>
      <xdr:colOff>97971</xdr:colOff>
      <xdr:row>33</xdr:row>
      <xdr:rowOff>0</xdr:rowOff>
    </xdr:from>
    <xdr:to>
      <xdr:col>51</xdr:col>
      <xdr:colOff>620069</xdr:colOff>
      <xdr:row>49</xdr:row>
      <xdr:rowOff>166980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AA09D4F2-0245-42E0-BB2F-28E3D2A0B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00611" y="7894320"/>
          <a:ext cx="7540118" cy="3443580"/>
        </a:xfrm>
        <a:prstGeom prst="rect">
          <a:avLst/>
        </a:prstGeom>
      </xdr:spPr>
    </xdr:pic>
    <xdr:clientData/>
  </xdr:twoCellAnchor>
  <xdr:twoCellAnchor editAs="oneCell">
    <xdr:from>
      <xdr:col>21</xdr:col>
      <xdr:colOff>40577</xdr:colOff>
      <xdr:row>26</xdr:row>
      <xdr:rowOff>181660</xdr:rowOff>
    </xdr:from>
    <xdr:to>
      <xdr:col>25</xdr:col>
      <xdr:colOff>108912</xdr:colOff>
      <xdr:row>33</xdr:row>
      <xdr:rowOff>42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EB5C9AFB-FD9A-467F-A521-F8A208897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75817" y="6422440"/>
          <a:ext cx="2171455" cy="1471922"/>
        </a:xfrm>
        <a:prstGeom prst="rect">
          <a:avLst/>
        </a:prstGeom>
      </xdr:spPr>
    </xdr:pic>
    <xdr:clientData/>
  </xdr:twoCellAnchor>
  <xdr:twoCellAnchor>
    <xdr:from>
      <xdr:col>21</xdr:col>
      <xdr:colOff>8768</xdr:colOff>
      <xdr:row>25</xdr:row>
      <xdr:rowOff>152122</xdr:rowOff>
    </xdr:from>
    <xdr:to>
      <xdr:col>23</xdr:col>
      <xdr:colOff>49408</xdr:colOff>
      <xdr:row>27</xdr:row>
      <xdr:rowOff>30202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A4C865AF-1C52-4FCA-A6BC-545061490440}"/>
            </a:ext>
          </a:extLst>
        </xdr:cNvPr>
        <xdr:cNvSpPr txBox="1"/>
      </xdr:nvSpPr>
      <xdr:spPr>
        <a:xfrm>
          <a:off x="7644008" y="6156682"/>
          <a:ext cx="901700" cy="350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ysClr val="windowText" lastClr="000000"/>
              </a:solidFill>
            </a:rPr>
            <a:t>七里の渡し</a:t>
          </a:r>
        </a:p>
      </xdr:txBody>
    </xdr:sp>
    <xdr:clientData/>
  </xdr:twoCellAnchor>
  <xdr:twoCellAnchor editAs="oneCell">
    <xdr:from>
      <xdr:col>21</xdr:col>
      <xdr:colOff>156724</xdr:colOff>
      <xdr:row>10</xdr:row>
      <xdr:rowOff>64851</xdr:rowOff>
    </xdr:from>
    <xdr:to>
      <xdr:col>25</xdr:col>
      <xdr:colOff>99981</xdr:colOff>
      <xdr:row>16</xdr:row>
      <xdr:rowOff>192529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6EA98977-D2E7-433A-975E-C17B4E6D0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91964" y="2526111"/>
          <a:ext cx="2046377" cy="1544998"/>
        </a:xfrm>
        <a:prstGeom prst="rect">
          <a:avLst/>
        </a:prstGeom>
      </xdr:spPr>
    </xdr:pic>
    <xdr:clientData/>
  </xdr:twoCellAnchor>
  <xdr:twoCellAnchor>
    <xdr:from>
      <xdr:col>21</xdr:col>
      <xdr:colOff>129702</xdr:colOff>
      <xdr:row>9</xdr:row>
      <xdr:rowOff>24318</xdr:rowOff>
    </xdr:from>
    <xdr:to>
      <xdr:col>23</xdr:col>
      <xdr:colOff>453958</xdr:colOff>
      <xdr:row>10</xdr:row>
      <xdr:rowOff>137483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33AD5E13-0732-464F-87D4-799285E4EB0D}"/>
            </a:ext>
          </a:extLst>
        </xdr:cNvPr>
        <xdr:cNvSpPr txBox="1"/>
      </xdr:nvSpPr>
      <xdr:spPr>
        <a:xfrm>
          <a:off x="7764942" y="2249358"/>
          <a:ext cx="1185316" cy="3493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ysClr val="windowText" lastClr="000000"/>
              </a:solidFill>
            </a:rPr>
            <a:t>丸子のとろろ汁</a:t>
          </a:r>
        </a:p>
      </xdr:txBody>
    </xdr:sp>
    <xdr:clientData/>
  </xdr:twoCellAnchor>
  <xdr:twoCellAnchor editAs="oneCell">
    <xdr:from>
      <xdr:col>46</xdr:col>
      <xdr:colOff>16214</xdr:colOff>
      <xdr:row>19</xdr:row>
      <xdr:rowOff>226980</xdr:rowOff>
    </xdr:from>
    <xdr:to>
      <xdr:col>50</xdr:col>
      <xdr:colOff>273575</xdr:colOff>
      <xdr:row>28</xdr:row>
      <xdr:rowOff>55214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69689D62-58C7-4767-A74B-CB2116870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679374" y="4814220"/>
          <a:ext cx="2589081" cy="1954214"/>
        </a:xfrm>
        <a:prstGeom prst="rect">
          <a:avLst/>
        </a:prstGeom>
      </xdr:spPr>
    </xdr:pic>
    <xdr:clientData/>
  </xdr:twoCellAnchor>
  <xdr:twoCellAnchor>
    <xdr:from>
      <xdr:col>45</xdr:col>
      <xdr:colOff>405319</xdr:colOff>
      <xdr:row>18</xdr:row>
      <xdr:rowOff>170234</xdr:rowOff>
    </xdr:from>
    <xdr:to>
      <xdr:col>49</xdr:col>
      <xdr:colOff>462064</xdr:colOff>
      <xdr:row>20</xdr:row>
      <xdr:rowOff>48315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6F7B9B08-185D-49BB-B204-55E736633827}"/>
            </a:ext>
          </a:extLst>
        </xdr:cNvPr>
        <xdr:cNvSpPr txBox="1"/>
      </xdr:nvSpPr>
      <xdr:spPr>
        <a:xfrm>
          <a:off x="17641759" y="4521254"/>
          <a:ext cx="2144625" cy="3505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ysClr val="windowText" lastClr="000000"/>
              </a:solidFill>
            </a:rPr>
            <a:t>薩埵</a:t>
          </a:r>
          <a:r>
            <a:rPr kumimoji="1" lang="en-US" altLang="ja-JP" sz="1100" b="1">
              <a:solidFill>
                <a:sysClr val="windowText" lastClr="000000"/>
              </a:solidFill>
            </a:rPr>
            <a:t>(</a:t>
          </a:r>
          <a:r>
            <a:rPr kumimoji="1" lang="ja-JP" altLang="en-US" sz="1100" b="1">
              <a:solidFill>
                <a:sysClr val="windowText" lastClr="000000"/>
              </a:solidFill>
            </a:rPr>
            <a:t>さった</a:t>
          </a:r>
          <a:r>
            <a:rPr kumimoji="1" lang="en-US" altLang="ja-JP" sz="1100" b="1">
              <a:solidFill>
                <a:sysClr val="windowText" lastClr="000000"/>
              </a:solidFill>
            </a:rPr>
            <a:t>)</a:t>
          </a:r>
          <a:r>
            <a:rPr kumimoji="1" lang="ja-JP" altLang="en-US" sz="1100" b="1">
              <a:solidFill>
                <a:sysClr val="windowText" lastClr="000000"/>
              </a:solidFill>
            </a:rPr>
            <a:t>峠から見た富士山</a:t>
          </a:r>
        </a:p>
      </xdr:txBody>
    </xdr:sp>
    <xdr:clientData/>
  </xdr:twoCellAnchor>
  <xdr:twoCellAnchor editAs="oneCell">
    <xdr:from>
      <xdr:col>23</xdr:col>
      <xdr:colOff>591767</xdr:colOff>
      <xdr:row>38</xdr:row>
      <xdr:rowOff>84154</xdr:rowOff>
    </xdr:from>
    <xdr:to>
      <xdr:col>30</xdr:col>
      <xdr:colOff>105384</xdr:colOff>
      <xdr:row>48</xdr:row>
      <xdr:rowOff>69348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ADCEA598-6A56-4C84-A869-725D40199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088067" y="9159574"/>
          <a:ext cx="2706397" cy="1806374"/>
        </a:xfrm>
        <a:prstGeom prst="rect">
          <a:avLst/>
        </a:prstGeom>
      </xdr:spPr>
    </xdr:pic>
    <xdr:clientData/>
  </xdr:twoCellAnchor>
  <xdr:twoCellAnchor>
    <xdr:from>
      <xdr:col>30</xdr:col>
      <xdr:colOff>24320</xdr:colOff>
      <xdr:row>47</xdr:row>
      <xdr:rowOff>105382</xdr:rowOff>
    </xdr:from>
    <xdr:to>
      <xdr:col>32</xdr:col>
      <xdr:colOff>186556</xdr:colOff>
      <xdr:row>48</xdr:row>
      <xdr:rowOff>178015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397152BE-3022-42FD-89B5-CFF55139C369}"/>
            </a:ext>
          </a:extLst>
        </xdr:cNvPr>
        <xdr:cNvSpPr txBox="1"/>
      </xdr:nvSpPr>
      <xdr:spPr>
        <a:xfrm>
          <a:off x="11713400" y="10727662"/>
          <a:ext cx="908996" cy="3469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ysClr val="windowText" lastClr="000000"/>
              </a:solidFill>
            </a:rPr>
            <a:t>三条大橋</a:t>
          </a:r>
        </a:p>
      </xdr:txBody>
    </xdr:sp>
    <xdr:clientData/>
  </xdr:twoCellAnchor>
  <xdr:twoCellAnchor editAs="oneCell">
    <xdr:from>
      <xdr:col>46</xdr:col>
      <xdr:colOff>17488</xdr:colOff>
      <xdr:row>12</xdr:row>
      <xdr:rowOff>60399</xdr:rowOff>
    </xdr:from>
    <xdr:to>
      <xdr:col>49</xdr:col>
      <xdr:colOff>299936</xdr:colOff>
      <xdr:row>17</xdr:row>
      <xdr:rowOff>218872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BCD679E0-2EE1-4FFC-B391-46E8B17DC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680648" y="2994099"/>
          <a:ext cx="1943608" cy="1339573"/>
        </a:xfrm>
        <a:prstGeom prst="rect">
          <a:avLst/>
        </a:prstGeom>
      </xdr:spPr>
    </xdr:pic>
    <xdr:clientData/>
  </xdr:twoCellAnchor>
  <xdr:twoCellAnchor>
    <xdr:from>
      <xdr:col>45</xdr:col>
      <xdr:colOff>405319</xdr:colOff>
      <xdr:row>11</xdr:row>
      <xdr:rowOff>32424</xdr:rowOff>
    </xdr:from>
    <xdr:to>
      <xdr:col>48</xdr:col>
      <xdr:colOff>24318</xdr:colOff>
      <xdr:row>12</xdr:row>
      <xdr:rowOff>145591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F20AC373-F45A-46C1-AE56-479A94F44156}"/>
            </a:ext>
          </a:extLst>
        </xdr:cNvPr>
        <xdr:cNvSpPr txBox="1"/>
      </xdr:nvSpPr>
      <xdr:spPr>
        <a:xfrm>
          <a:off x="17641759" y="2729904"/>
          <a:ext cx="1036319" cy="3493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ysClr val="windowText" lastClr="000000"/>
              </a:solidFill>
            </a:rPr>
            <a:t>由比の桜えび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849;&#26377;&#12501;&#12457;&#12523;&#12480;/2.&#20445;&#20581;&#35506;/00.&#20445;&#20581;&#35506;&#20849;&#26377;/05.&#20307;&#32946;&#22888;&#21169;&#36027;/46%20&#12454;&#12457;&#12540;&#12461;&#12531;&#12464;&#22823;&#20250;/&#65330;08/&#9312;-5&#12288;denkou_walking_rec&#65288;&#12525;&#12483;&#12463;&#28168;&#12415;&#65289;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7回　健康づくりウォーキング大会　記録表"/>
      <sheetName val="歩数"/>
      <sheetName val="PWロック"/>
    </sheetNames>
    <sheetDataSet>
      <sheetData sheetId="0"/>
      <sheetData sheetId="1">
        <row r="2">
          <cell r="B2">
            <v>1</v>
          </cell>
          <cell r="D2" t="str">
            <v>日本橋</v>
          </cell>
        </row>
        <row r="3">
          <cell r="B3">
            <v>2</v>
          </cell>
          <cell r="C3">
            <v>12400</v>
          </cell>
          <cell r="D3" t="str">
            <v>品川</v>
          </cell>
        </row>
        <row r="4">
          <cell r="B4">
            <v>3</v>
          </cell>
          <cell r="C4">
            <v>28000</v>
          </cell>
          <cell r="D4" t="str">
            <v>川崎</v>
          </cell>
        </row>
        <row r="5">
          <cell r="B5">
            <v>4</v>
          </cell>
          <cell r="C5">
            <v>43600</v>
          </cell>
          <cell r="D5" t="str">
            <v>神奈川</v>
          </cell>
        </row>
        <row r="6">
          <cell r="B6">
            <v>5</v>
          </cell>
          <cell r="C6">
            <v>51400</v>
          </cell>
          <cell r="D6" t="str">
            <v>保土ヶ谷</v>
          </cell>
        </row>
        <row r="7">
          <cell r="B7">
            <v>6</v>
          </cell>
          <cell r="C7">
            <v>65400</v>
          </cell>
          <cell r="D7" t="str">
            <v>戸塚</v>
          </cell>
        </row>
        <row r="8">
          <cell r="B8">
            <v>7</v>
          </cell>
          <cell r="C8">
            <v>77800</v>
          </cell>
          <cell r="D8" t="str">
            <v>藤沢</v>
          </cell>
        </row>
        <row r="9">
          <cell r="B9">
            <v>8</v>
          </cell>
          <cell r="C9">
            <v>99600</v>
          </cell>
          <cell r="D9" t="str">
            <v>平塚</v>
          </cell>
        </row>
        <row r="10">
          <cell r="B10">
            <v>9</v>
          </cell>
          <cell r="C10">
            <v>104400</v>
          </cell>
          <cell r="D10" t="str">
            <v>大磯</v>
          </cell>
        </row>
        <row r="11">
          <cell r="B11">
            <v>10</v>
          </cell>
          <cell r="C11">
            <v>129400</v>
          </cell>
          <cell r="D11" t="str">
            <v>小田原</v>
          </cell>
        </row>
        <row r="12">
          <cell r="B12">
            <v>11</v>
          </cell>
          <cell r="C12">
            <v>155800</v>
          </cell>
          <cell r="D12" t="str">
            <v>箱根</v>
          </cell>
        </row>
        <row r="13">
          <cell r="B13">
            <v>12</v>
          </cell>
          <cell r="C13">
            <v>179300</v>
          </cell>
          <cell r="D13" t="str">
            <v>三島</v>
          </cell>
        </row>
        <row r="14">
          <cell r="B14">
            <v>13</v>
          </cell>
          <cell r="C14">
            <v>188700</v>
          </cell>
          <cell r="D14" t="str">
            <v>沼津</v>
          </cell>
        </row>
        <row r="15">
          <cell r="B15">
            <v>14</v>
          </cell>
          <cell r="C15">
            <v>198100</v>
          </cell>
          <cell r="D15" t="str">
            <v>原</v>
          </cell>
        </row>
        <row r="16">
          <cell r="B16">
            <v>15</v>
          </cell>
          <cell r="C16">
            <v>216900</v>
          </cell>
          <cell r="D16" t="str">
            <v>吉原</v>
          </cell>
        </row>
        <row r="17">
          <cell r="B17">
            <v>16</v>
          </cell>
          <cell r="C17">
            <v>234700</v>
          </cell>
          <cell r="D17" t="str">
            <v>蒲原</v>
          </cell>
        </row>
        <row r="18">
          <cell r="B18">
            <v>17</v>
          </cell>
          <cell r="C18">
            <v>240900</v>
          </cell>
          <cell r="D18" t="str">
            <v>由比</v>
          </cell>
        </row>
        <row r="19">
          <cell r="B19">
            <v>18</v>
          </cell>
          <cell r="C19">
            <v>255500</v>
          </cell>
          <cell r="D19" t="str">
            <v>興津</v>
          </cell>
        </row>
        <row r="20">
          <cell r="B20">
            <v>19</v>
          </cell>
          <cell r="C20">
            <v>262000</v>
          </cell>
          <cell r="D20" t="str">
            <v>江尻</v>
          </cell>
        </row>
        <row r="21">
          <cell r="B21">
            <v>20</v>
          </cell>
          <cell r="C21">
            <v>278800</v>
          </cell>
          <cell r="D21" t="str">
            <v>府中</v>
          </cell>
        </row>
        <row r="22">
          <cell r="B22">
            <v>21</v>
          </cell>
          <cell r="C22">
            <v>287900</v>
          </cell>
          <cell r="D22" t="str">
            <v>丸子</v>
          </cell>
        </row>
        <row r="23">
          <cell r="B23">
            <v>22</v>
          </cell>
          <cell r="C23">
            <v>300300</v>
          </cell>
          <cell r="D23" t="str">
            <v>岡部</v>
          </cell>
        </row>
        <row r="24">
          <cell r="B24">
            <v>23</v>
          </cell>
          <cell r="C24">
            <v>311100</v>
          </cell>
          <cell r="D24" t="str">
            <v>藤枝</v>
          </cell>
        </row>
        <row r="25">
          <cell r="B25">
            <v>24</v>
          </cell>
          <cell r="C25">
            <v>324900</v>
          </cell>
          <cell r="D25" t="str">
            <v>島田</v>
          </cell>
        </row>
        <row r="26">
          <cell r="B26">
            <v>25</v>
          </cell>
          <cell r="C26">
            <v>331100</v>
          </cell>
          <cell r="D26" t="str">
            <v>金谷</v>
          </cell>
        </row>
        <row r="27">
          <cell r="B27">
            <v>26</v>
          </cell>
          <cell r="C27">
            <v>341600</v>
          </cell>
          <cell r="D27" t="str">
            <v>日坂</v>
          </cell>
        </row>
        <row r="28">
          <cell r="B28">
            <v>27</v>
          </cell>
          <cell r="C28">
            <v>352900</v>
          </cell>
          <cell r="D28" t="str">
            <v>掛川</v>
          </cell>
        </row>
        <row r="29">
          <cell r="B29">
            <v>28</v>
          </cell>
          <cell r="C29">
            <v>368200</v>
          </cell>
          <cell r="D29" t="str">
            <v>袋井</v>
          </cell>
        </row>
        <row r="30">
          <cell r="B30">
            <v>29</v>
          </cell>
          <cell r="C30">
            <v>377600</v>
          </cell>
          <cell r="D30" t="str">
            <v>見附</v>
          </cell>
        </row>
        <row r="31">
          <cell r="B31">
            <v>30</v>
          </cell>
          <cell r="C31">
            <v>403700</v>
          </cell>
          <cell r="D31" t="str">
            <v>浜松</v>
          </cell>
        </row>
        <row r="32">
          <cell r="B32">
            <v>31</v>
          </cell>
          <cell r="C32">
            <v>421300</v>
          </cell>
          <cell r="D32" t="str">
            <v>舞阪</v>
          </cell>
        </row>
        <row r="33">
          <cell r="B33">
            <v>32</v>
          </cell>
          <cell r="C33">
            <v>430700</v>
          </cell>
          <cell r="D33" t="str">
            <v>新居</v>
          </cell>
        </row>
        <row r="34">
          <cell r="B34">
            <v>33</v>
          </cell>
          <cell r="C34">
            <v>441200</v>
          </cell>
          <cell r="D34" t="str">
            <v>白須加</v>
          </cell>
        </row>
        <row r="35">
          <cell r="B35">
            <v>34</v>
          </cell>
          <cell r="C35">
            <v>450400</v>
          </cell>
          <cell r="D35" t="str">
            <v>二川</v>
          </cell>
        </row>
        <row r="36">
          <cell r="B36">
            <v>35</v>
          </cell>
          <cell r="C36">
            <v>460100</v>
          </cell>
          <cell r="D36" t="str">
            <v>吉田</v>
          </cell>
        </row>
        <row r="37">
          <cell r="B37">
            <v>36</v>
          </cell>
          <cell r="C37">
            <v>476300</v>
          </cell>
          <cell r="D37" t="str">
            <v>御油</v>
          </cell>
        </row>
        <row r="38">
          <cell r="B38">
            <v>37</v>
          </cell>
          <cell r="C38">
            <v>479200</v>
          </cell>
          <cell r="D38" t="str">
            <v>赤坂</v>
          </cell>
        </row>
        <row r="39">
          <cell r="B39">
            <v>38</v>
          </cell>
          <cell r="C39">
            <v>493200</v>
          </cell>
          <cell r="D39" t="str">
            <v>藤川</v>
          </cell>
        </row>
        <row r="40">
          <cell r="B40">
            <v>39</v>
          </cell>
          <cell r="C40">
            <v>503900</v>
          </cell>
          <cell r="D40" t="str">
            <v>岡崎</v>
          </cell>
        </row>
        <row r="41">
          <cell r="B41">
            <v>40</v>
          </cell>
          <cell r="C41">
            <v>527600</v>
          </cell>
          <cell r="D41" t="str">
            <v>池鯉鮒</v>
          </cell>
        </row>
        <row r="42">
          <cell r="B42">
            <v>41</v>
          </cell>
          <cell r="C42">
            <v>545200</v>
          </cell>
          <cell r="D42" t="str">
            <v>鳴海</v>
          </cell>
        </row>
        <row r="43">
          <cell r="B43">
            <v>42</v>
          </cell>
          <cell r="C43">
            <v>555700</v>
          </cell>
          <cell r="D43" t="str">
            <v>宮</v>
          </cell>
        </row>
        <row r="44">
          <cell r="B44">
            <v>43</v>
          </cell>
          <cell r="C44">
            <v>599200</v>
          </cell>
          <cell r="D44" t="str">
            <v>桑名</v>
          </cell>
        </row>
        <row r="45">
          <cell r="B45">
            <v>44</v>
          </cell>
          <cell r="C45">
            <v>619200</v>
          </cell>
          <cell r="D45" t="str">
            <v>四日市</v>
          </cell>
        </row>
        <row r="46">
          <cell r="B46">
            <v>45</v>
          </cell>
          <cell r="C46">
            <v>636400</v>
          </cell>
          <cell r="D46" t="str">
            <v>石薬師</v>
          </cell>
        </row>
        <row r="47">
          <cell r="B47">
            <v>46</v>
          </cell>
          <cell r="C47">
            <v>640900</v>
          </cell>
          <cell r="D47" t="str">
            <v>庄野</v>
          </cell>
        </row>
        <row r="48">
          <cell r="B48">
            <v>47</v>
          </cell>
          <cell r="C48">
            <v>653300</v>
          </cell>
          <cell r="D48" t="str">
            <v>亀山</v>
          </cell>
        </row>
        <row r="49">
          <cell r="B49">
            <v>48</v>
          </cell>
          <cell r="C49">
            <v>662700</v>
          </cell>
          <cell r="D49" t="str">
            <v>関</v>
          </cell>
        </row>
        <row r="50">
          <cell r="B50">
            <v>49</v>
          </cell>
          <cell r="C50">
            <v>673200</v>
          </cell>
          <cell r="D50" t="str">
            <v>坂下</v>
          </cell>
        </row>
        <row r="51">
          <cell r="B51">
            <v>50</v>
          </cell>
          <cell r="C51">
            <v>688800</v>
          </cell>
          <cell r="D51" t="str">
            <v>土山</v>
          </cell>
        </row>
        <row r="52">
          <cell r="B52">
            <v>51</v>
          </cell>
          <cell r="C52">
            <v>705600</v>
          </cell>
          <cell r="D52" t="str">
            <v>水口</v>
          </cell>
        </row>
        <row r="53">
          <cell r="B53">
            <v>52</v>
          </cell>
          <cell r="C53">
            <v>727400</v>
          </cell>
          <cell r="D53" t="str">
            <v>石部</v>
          </cell>
        </row>
        <row r="54">
          <cell r="B54">
            <v>53</v>
          </cell>
          <cell r="C54">
            <v>746200</v>
          </cell>
          <cell r="D54" t="str">
            <v>草津</v>
          </cell>
        </row>
        <row r="55">
          <cell r="B55">
            <v>54</v>
          </cell>
          <cell r="C55">
            <v>769100</v>
          </cell>
          <cell r="D55" t="str">
            <v>大津</v>
          </cell>
        </row>
        <row r="56">
          <cell r="B56">
            <v>55</v>
          </cell>
          <cell r="C56">
            <v>787900</v>
          </cell>
          <cell r="D56" t="str">
            <v>三条大橋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34E48-505B-4718-BE38-B95A116928F5}">
  <sheetPr>
    <pageSetUpPr fitToPage="1"/>
  </sheetPr>
  <dimension ref="A1:AZ69"/>
  <sheetViews>
    <sheetView tabSelected="1" zoomScale="94" zoomScaleNormal="94" zoomScaleSheetLayoutView="85" workbookViewId="0">
      <selection activeCell="H6" sqref="H6"/>
    </sheetView>
  </sheetViews>
  <sheetFormatPr defaultRowHeight="18" x14ac:dyDescent="0.45"/>
  <cols>
    <col min="1" max="1" width="1.69921875" customWidth="1"/>
    <col min="2" max="3" width="11.3984375" style="135" customWidth="1"/>
    <col min="4" max="4" width="9.59765625" style="135" customWidth="1"/>
    <col min="5" max="5" width="3.3984375" style="135" customWidth="1"/>
    <col min="6" max="6" width="7" style="135" customWidth="1"/>
    <col min="7" max="7" width="5.3984375" style="135" customWidth="1"/>
    <col min="8" max="8" width="15" style="135" customWidth="1"/>
    <col min="9" max="9" width="2.3984375" style="135" customWidth="1"/>
    <col min="10" max="10" width="3.19921875" style="135" hidden="1" customWidth="1"/>
    <col min="11" max="11" width="6.59765625" style="135" customWidth="1"/>
    <col min="12" max="12" width="5.3984375" style="135" customWidth="1"/>
    <col min="13" max="13" width="15.5" style="135" customWidth="1"/>
    <col min="14" max="14" width="3.19921875" style="135" customWidth="1"/>
    <col min="15" max="15" width="3.19921875" style="135" hidden="1" customWidth="1"/>
    <col min="16" max="16" width="7.69921875" style="135" hidden="1" customWidth="1"/>
    <col min="17" max="17" width="5.19921875" style="135" hidden="1" customWidth="1"/>
    <col min="18" max="18" width="21.3984375" style="135" hidden="1" customWidth="1"/>
    <col min="19" max="19" width="1.19921875" style="135" hidden="1" customWidth="1"/>
    <col min="20" max="20" width="11.09765625" style="135" hidden="1" customWidth="1"/>
    <col min="21" max="22" width="2.19921875" style="135" customWidth="1"/>
    <col min="23" max="23" width="9.09765625" style="135" customWidth="1"/>
    <col min="24" max="24" width="12.09765625" style="135" customWidth="1"/>
    <col min="25" max="25" width="4.19921875" style="136" customWidth="1"/>
    <col min="26" max="26" width="6" style="136" customWidth="1"/>
    <col min="27" max="27" width="4.19921875" style="137" customWidth="1"/>
    <col min="28" max="28" width="5.59765625" style="138" customWidth="1"/>
    <col min="29" max="29" width="4.19921875" style="137" customWidth="1"/>
    <col min="30" max="30" width="5.59765625" style="138" customWidth="1"/>
    <col min="31" max="31" width="4.19921875" style="137" customWidth="1"/>
    <col min="32" max="32" width="5.59765625" style="138" customWidth="1"/>
    <col min="33" max="33" width="4.19921875" style="137" customWidth="1"/>
    <col min="34" max="34" width="5.59765625" style="138" customWidth="1"/>
    <col min="35" max="35" width="4.19921875" style="137" customWidth="1"/>
    <col min="36" max="36" width="5.59765625" style="138" customWidth="1"/>
    <col min="37" max="37" width="4.19921875" style="137" customWidth="1"/>
    <col min="38" max="38" width="5.59765625" style="138" customWidth="1"/>
    <col min="39" max="39" width="4.19921875" style="137" customWidth="1"/>
    <col min="40" max="40" width="5.59765625" style="138" customWidth="1"/>
    <col min="41" max="41" width="4.19921875" style="137" customWidth="1"/>
    <col min="42" max="42" width="5.59765625" style="138" customWidth="1"/>
    <col min="43" max="43" width="4.19921875" style="136" customWidth="1"/>
    <col min="44" max="44" width="5.59765625" style="138" customWidth="1"/>
    <col min="45" max="45" width="4.19921875" style="136" customWidth="1"/>
    <col min="46" max="46" width="5.59765625" style="139" customWidth="1"/>
    <col min="47" max="47" width="4.19921875" style="139" customWidth="1"/>
    <col min="51" max="51" width="6.8984375" customWidth="1"/>
  </cols>
  <sheetData>
    <row r="1" spans="1:52" ht="11.25" customHeight="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 ht="26.25" customHeight="1" x14ac:dyDescent="0.4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1"/>
      <c r="T2" s="1"/>
      <c r="U2" s="1"/>
      <c r="V2" s="2"/>
      <c r="W2" s="3"/>
      <c r="X2" s="3"/>
      <c r="Y2" s="2"/>
      <c r="Z2" s="2"/>
      <c r="AA2" s="5"/>
      <c r="AB2" s="6"/>
      <c r="AC2" s="5"/>
      <c r="AD2" s="6"/>
      <c r="AE2" s="5"/>
      <c r="AF2" s="6"/>
      <c r="AG2" s="5"/>
      <c r="AH2" s="6"/>
      <c r="AI2" s="5"/>
      <c r="AJ2" s="6"/>
      <c r="AK2" s="5"/>
      <c r="AL2" s="6"/>
      <c r="AM2" s="5"/>
      <c r="AN2" s="6"/>
      <c r="AO2" s="5"/>
      <c r="AP2" s="6"/>
      <c r="AQ2" s="2"/>
      <c r="AR2" s="6"/>
      <c r="AS2" s="2"/>
      <c r="AT2" s="7"/>
      <c r="AU2" s="7"/>
      <c r="AV2" s="8"/>
      <c r="AW2" s="8"/>
      <c r="AX2" s="8"/>
      <c r="AY2" s="8"/>
      <c r="AZ2" s="8"/>
    </row>
    <row r="3" spans="1:52" ht="27.75" customHeight="1" x14ac:dyDescent="0.45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9"/>
      <c r="Q3" s="9">
        <f ca="1">TODAY()</f>
        <v>46293</v>
      </c>
      <c r="R3" s="4"/>
      <c r="S3" s="1"/>
      <c r="T3" s="10"/>
      <c r="U3" s="1"/>
      <c r="V3" s="2"/>
      <c r="W3" s="3"/>
      <c r="X3" s="11" t="s">
        <v>0</v>
      </c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8"/>
      <c r="AZ3" s="8"/>
    </row>
    <row r="4" spans="1:52" ht="18" customHeight="1" x14ac:dyDescent="0.45">
      <c r="A4" s="1"/>
      <c r="B4" s="1"/>
      <c r="C4" s="1"/>
      <c r="D4" s="1"/>
      <c r="E4" s="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"/>
      <c r="T4" s="1"/>
      <c r="U4" s="1"/>
      <c r="V4" s="2"/>
      <c r="W4" s="3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8"/>
      <c r="AZ4" s="8"/>
    </row>
    <row r="5" spans="1:52" ht="18.75" customHeight="1" x14ac:dyDescent="0.45">
      <c r="A5" s="1"/>
      <c r="B5" s="1"/>
      <c r="C5" s="1"/>
      <c r="D5" s="1"/>
      <c r="E5" s="1"/>
      <c r="F5" s="13" t="s">
        <v>1</v>
      </c>
      <c r="G5" s="14"/>
      <c r="H5" s="15" t="s">
        <v>2</v>
      </c>
      <c r="I5" s="1"/>
      <c r="J5" s="1"/>
      <c r="K5" s="13" t="s">
        <v>3</v>
      </c>
      <c r="L5" s="16"/>
      <c r="M5" s="15" t="s">
        <v>2</v>
      </c>
      <c r="N5" s="1"/>
      <c r="O5" s="1"/>
      <c r="P5" s="12"/>
      <c r="Q5" s="12"/>
      <c r="R5" s="12"/>
      <c r="S5" s="1"/>
      <c r="T5" s="1"/>
      <c r="U5" s="1"/>
      <c r="V5" s="2"/>
      <c r="W5" s="3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8"/>
      <c r="AZ5" s="8"/>
    </row>
    <row r="6" spans="1:52" ht="18.75" customHeight="1" x14ac:dyDescent="0.45">
      <c r="A6" s="1"/>
      <c r="B6" s="1"/>
      <c r="C6" s="1"/>
      <c r="D6" s="1"/>
      <c r="E6" s="1"/>
      <c r="F6" s="17">
        <v>46296</v>
      </c>
      <c r="G6" s="18" t="str">
        <f>"("&amp;TEXT(F6,"aaa")&amp;")"</f>
        <v>(木)</v>
      </c>
      <c r="H6" s="19"/>
      <c r="I6" s="1"/>
      <c r="J6" s="1" t="str">
        <f>IF(H6="","",COUNT($F$6:F6))</f>
        <v/>
      </c>
      <c r="K6" s="17">
        <v>46327</v>
      </c>
      <c r="L6" s="18" t="str">
        <f>"("&amp;TEXT(K6,"aaa")&amp;")"</f>
        <v>(日)</v>
      </c>
      <c r="M6" s="19"/>
      <c r="N6" s="1"/>
      <c r="O6" s="1" t="str">
        <f>IF(M6="","",COUNT($K$6:K6))</f>
        <v/>
      </c>
      <c r="P6" s="12"/>
      <c r="Q6" s="12"/>
      <c r="R6" s="12"/>
      <c r="S6" s="1"/>
      <c r="T6" s="1" t="str">
        <f>IF(R6="","",COUNT($P$6:P6))</f>
        <v/>
      </c>
      <c r="U6" s="1"/>
      <c r="V6" s="2"/>
      <c r="W6" s="3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8"/>
      <c r="AZ6" s="8"/>
    </row>
    <row r="7" spans="1:52" ht="18.75" customHeight="1" x14ac:dyDescent="0.45">
      <c r="A7" s="1"/>
      <c r="B7" s="1"/>
      <c r="C7" s="1"/>
      <c r="D7" s="1"/>
      <c r="E7" s="1"/>
      <c r="F7" s="17">
        <v>46297</v>
      </c>
      <c r="G7" s="18" t="str">
        <f t="shared" ref="G7:G36" si="0">"("&amp;TEXT(F7,"aaa")&amp;")"</f>
        <v>(金)</v>
      </c>
      <c r="H7" s="19"/>
      <c r="I7" s="1"/>
      <c r="J7" s="1" t="str">
        <f>IF(H7="","",COUNT($F$6:F7))</f>
        <v/>
      </c>
      <c r="K7" s="17">
        <v>46328</v>
      </c>
      <c r="L7" s="18" t="str">
        <f t="shared" ref="L7:L35" si="1">"("&amp;TEXT(K7,"aaa")&amp;")"</f>
        <v>(月)</v>
      </c>
      <c r="M7" s="19"/>
      <c r="N7" s="1"/>
      <c r="O7" s="1" t="str">
        <f>IF(M7="","",COUNT($K$6:K7))</f>
        <v/>
      </c>
      <c r="P7" s="12"/>
      <c r="Q7" s="12"/>
      <c r="R7" s="12"/>
      <c r="S7" s="1"/>
      <c r="T7" s="1" t="str">
        <f>IF(R7="","",COUNT($P$6:P7))</f>
        <v/>
      </c>
      <c r="U7" s="1"/>
      <c r="V7" s="2"/>
      <c r="W7" s="3"/>
      <c r="X7" s="20"/>
      <c r="Y7" s="2"/>
      <c r="Z7" s="2"/>
      <c r="AA7" s="5"/>
      <c r="AB7" s="21"/>
      <c r="AC7" s="22"/>
      <c r="AD7" s="21"/>
      <c r="AE7" s="22"/>
      <c r="AF7" s="21"/>
      <c r="AG7" s="22"/>
      <c r="AH7" s="23"/>
      <c r="AI7" s="22"/>
      <c r="AJ7" s="23"/>
      <c r="AK7" s="22"/>
      <c r="AL7" s="23"/>
      <c r="AM7" s="22"/>
      <c r="AN7" s="23"/>
      <c r="AO7" s="22"/>
      <c r="AP7" s="24"/>
      <c r="AQ7" s="25"/>
      <c r="AR7" s="25"/>
      <c r="AS7" s="25"/>
      <c r="AT7" s="26"/>
      <c r="AU7" s="7"/>
      <c r="AV7" s="8"/>
      <c r="AW7" s="8"/>
      <c r="AX7" s="8"/>
      <c r="AY7" s="8"/>
      <c r="AZ7" s="8"/>
    </row>
    <row r="8" spans="1:52" ht="18.75" customHeight="1" x14ac:dyDescent="0.45">
      <c r="A8" s="1"/>
      <c r="B8" s="1"/>
      <c r="C8" s="1"/>
      <c r="D8" s="1"/>
      <c r="E8" s="1"/>
      <c r="F8" s="17">
        <v>46298</v>
      </c>
      <c r="G8" s="18" t="str">
        <f t="shared" si="0"/>
        <v>(土)</v>
      </c>
      <c r="H8" s="19"/>
      <c r="I8" s="1"/>
      <c r="J8" s="1" t="str">
        <f>IF(H8="","",COUNT($F$6:F8))</f>
        <v/>
      </c>
      <c r="K8" s="17">
        <v>46329</v>
      </c>
      <c r="L8" s="18" t="str">
        <f t="shared" si="1"/>
        <v>(火)</v>
      </c>
      <c r="M8" s="19"/>
      <c r="N8" s="1"/>
      <c r="O8" s="1" t="str">
        <f>IF(M8="","",COUNT($K$6:K8))</f>
        <v/>
      </c>
      <c r="P8" s="12"/>
      <c r="Q8" s="12"/>
      <c r="R8" s="12"/>
      <c r="S8" s="1"/>
      <c r="T8" s="1" t="str">
        <f>IF(R8="","",COUNT($P$6:P8))</f>
        <v/>
      </c>
      <c r="U8" s="1"/>
      <c r="V8" s="2"/>
      <c r="W8" s="3"/>
      <c r="X8" s="2" t="str">
        <f>"　　"&amp;AA9&amp;"からスタート！"</f>
        <v>　　日本橋からスタート！</v>
      </c>
      <c r="Y8" s="2"/>
      <c r="Z8" s="2"/>
      <c r="AA8" s="27">
        <v>1</v>
      </c>
      <c r="AB8" s="28" t="str">
        <f>IF($T$39&gt;=VLOOKUP(AC8,[1]歩数!$B$3:$C$90,2,0),"➡","⇨")</f>
        <v>⇨</v>
      </c>
      <c r="AC8" s="29">
        <v>2</v>
      </c>
      <c r="AD8" s="28" t="str">
        <f>IF($T$39&gt;=VLOOKUP(AE8,[1]歩数!$B$3:$C$90,2,0),"➡","⇨")</f>
        <v>⇨</v>
      </c>
      <c r="AE8" s="30">
        <v>3</v>
      </c>
      <c r="AF8" s="28" t="str">
        <f>IF($T$39&gt;=VLOOKUP(AG8,[1]歩数!$B$3:$C$90,2,0),"➡","⇨")</f>
        <v>⇨</v>
      </c>
      <c r="AG8" s="30">
        <v>4</v>
      </c>
      <c r="AH8" s="28" t="str">
        <f>IF($T$39&gt;=VLOOKUP(AI8,[1]歩数!$B$3:$C$90,2,0),"➡","⇨")</f>
        <v>⇨</v>
      </c>
      <c r="AI8" s="30">
        <v>5</v>
      </c>
      <c r="AJ8" s="28" t="str">
        <f>IF($T$39&gt;=VLOOKUP(AK8,[1]歩数!$B$3:$C$90,2,0),"➡","⇨")</f>
        <v>⇨</v>
      </c>
      <c r="AK8" s="30">
        <v>6</v>
      </c>
      <c r="AL8" s="28" t="str">
        <f>IF($T$39&gt;=VLOOKUP(AM8,[1]歩数!$B$3:$C$90,2,0),"➡","⇨")</f>
        <v>⇨</v>
      </c>
      <c r="AM8" s="30">
        <v>7</v>
      </c>
      <c r="AN8" s="28" t="str">
        <f>IF($T$39&gt;=VLOOKUP(AO8,[1]歩数!$B$3:$C$90,2,0),"➡","⇨")</f>
        <v>⇨</v>
      </c>
      <c r="AO8" s="30">
        <v>8</v>
      </c>
      <c r="AP8" s="28" t="str">
        <f>IF($T$39&gt;=VLOOKUP(AQ8,[1]歩数!$B$3:$C$90,2,0),"➡","⇨")</f>
        <v>⇨</v>
      </c>
      <c r="AQ8" s="30">
        <v>9</v>
      </c>
      <c r="AR8" s="28" t="str">
        <f>IF($T$39&gt;=VLOOKUP(AS8,[1]歩数!$B$3:$C$90,2,0),"➡","⇨")</f>
        <v>⇨</v>
      </c>
      <c r="AS8" s="29">
        <v>10</v>
      </c>
      <c r="AT8" s="31"/>
      <c r="AU8" s="2" t="s">
        <v>4</v>
      </c>
      <c r="AV8" s="2"/>
      <c r="AW8" s="8"/>
      <c r="AX8" s="8"/>
      <c r="AY8" s="8"/>
      <c r="AZ8" s="8"/>
    </row>
    <row r="9" spans="1:52" ht="18.75" customHeight="1" x14ac:dyDescent="0.45">
      <c r="A9" s="1"/>
      <c r="B9" s="1"/>
      <c r="C9" s="1"/>
      <c r="D9" s="1"/>
      <c r="E9" s="1"/>
      <c r="F9" s="17">
        <v>46299</v>
      </c>
      <c r="G9" s="18" t="str">
        <f t="shared" si="0"/>
        <v>(日)</v>
      </c>
      <c r="H9" s="19"/>
      <c r="I9" s="1"/>
      <c r="J9" s="1" t="str">
        <f>IF(H9="","",COUNT($F$6:F9))</f>
        <v/>
      </c>
      <c r="K9" s="17">
        <v>46330</v>
      </c>
      <c r="L9" s="18" t="str">
        <f t="shared" si="1"/>
        <v>(水)</v>
      </c>
      <c r="M9" s="19"/>
      <c r="N9" s="1"/>
      <c r="O9" s="1" t="str">
        <f>IF(M9="","",COUNT($K$6:K9))</f>
        <v/>
      </c>
      <c r="P9" s="12"/>
      <c r="Q9" s="12"/>
      <c r="R9" s="12"/>
      <c r="S9" s="1"/>
      <c r="T9" s="1" t="str">
        <f>IF(R9="","",COUNT($P$6:P9))</f>
        <v/>
      </c>
      <c r="U9" s="1"/>
      <c r="V9" s="2"/>
      <c r="W9" s="3"/>
      <c r="X9" s="3"/>
      <c r="Y9" s="2"/>
      <c r="Z9" s="2"/>
      <c r="AA9" s="32" t="str">
        <f>VLOOKUP(AA8,[1]歩数!$B$2:$D$101,3,FALSE)</f>
        <v>日本橋</v>
      </c>
      <c r="AB9" s="28"/>
      <c r="AC9" s="33" t="str">
        <f>VLOOKUP(AC8,[1]歩数!$B$2:$D$101,3,FALSE)</f>
        <v>品川</v>
      </c>
      <c r="AD9" s="28"/>
      <c r="AE9" s="33" t="str">
        <f>VLOOKUP(AE8,[1]歩数!$B$2:$D$101,3,FALSE)</f>
        <v>川崎</v>
      </c>
      <c r="AF9" s="28"/>
      <c r="AG9" s="33" t="str">
        <f>VLOOKUP(AG8,[1]歩数!$B$2:$D$101,3,FALSE)</f>
        <v>神奈川</v>
      </c>
      <c r="AH9" s="28"/>
      <c r="AI9" s="33" t="str">
        <f>VLOOKUP(AI8,[1]歩数!$B$2:$D$101,3,FALSE)</f>
        <v>保土ヶ谷</v>
      </c>
      <c r="AJ9" s="28"/>
      <c r="AK9" s="33" t="str">
        <f>VLOOKUP(AK8,[1]歩数!$B$2:$D$101,3,FALSE)</f>
        <v>戸塚</v>
      </c>
      <c r="AL9" s="28"/>
      <c r="AM9" s="33" t="str">
        <f>VLOOKUP(AM8,[1]歩数!$B$2:$D$101,3,FALSE)</f>
        <v>藤沢</v>
      </c>
      <c r="AN9" s="28"/>
      <c r="AO9" s="33" t="str">
        <f>VLOOKUP(AO8,[1]歩数!$B$2:$D$101,3,FALSE)</f>
        <v>平塚</v>
      </c>
      <c r="AP9" s="28"/>
      <c r="AQ9" s="33" t="str">
        <f>VLOOKUP(AQ8,[1]歩数!$B$2:$D$101,3,FALSE)</f>
        <v>大磯</v>
      </c>
      <c r="AR9" s="28"/>
      <c r="AS9" s="33" t="str">
        <f>VLOOKUP(AS8,[1]歩数!$B$2:$D$101,3,FALSE)</f>
        <v>小田原</v>
      </c>
      <c r="AT9" s="31"/>
      <c r="AU9" s="2" t="s">
        <v>5</v>
      </c>
      <c r="AV9" s="2"/>
      <c r="AW9" s="8"/>
      <c r="AX9" s="8"/>
      <c r="AY9" s="8"/>
      <c r="AZ9" s="8"/>
    </row>
    <row r="10" spans="1:52" ht="18.75" customHeight="1" x14ac:dyDescent="0.45">
      <c r="A10" s="1"/>
      <c r="B10" s="1"/>
      <c r="C10" s="1"/>
      <c r="D10" s="1"/>
      <c r="E10" s="1"/>
      <c r="F10" s="17">
        <v>46300</v>
      </c>
      <c r="G10" s="18" t="str">
        <f t="shared" si="0"/>
        <v>(月)</v>
      </c>
      <c r="H10" s="19"/>
      <c r="I10" s="1"/>
      <c r="J10" s="1" t="str">
        <f>IF(H10="","",COUNT($F$6:F10))</f>
        <v/>
      </c>
      <c r="K10" s="17">
        <v>46331</v>
      </c>
      <c r="L10" s="18" t="str">
        <f t="shared" si="1"/>
        <v>(木)</v>
      </c>
      <c r="M10" s="19"/>
      <c r="N10" s="1"/>
      <c r="O10" s="1" t="str">
        <f>IF(M10="","",COUNT($K$6:K10))</f>
        <v/>
      </c>
      <c r="P10" s="12"/>
      <c r="Q10" s="12"/>
      <c r="R10" s="12"/>
      <c r="S10" s="1"/>
      <c r="T10" s="1" t="str">
        <f>IF(R10="","",COUNT($P$6:P10))</f>
        <v/>
      </c>
      <c r="U10" s="1"/>
      <c r="V10" s="2"/>
      <c r="W10" s="3"/>
      <c r="X10" s="3"/>
      <c r="Y10" s="2"/>
      <c r="Z10" s="2"/>
      <c r="AA10" s="32"/>
      <c r="AB10" s="28"/>
      <c r="AC10" s="33"/>
      <c r="AD10" s="28"/>
      <c r="AE10" s="33"/>
      <c r="AF10" s="28"/>
      <c r="AG10" s="33"/>
      <c r="AH10" s="28"/>
      <c r="AI10" s="33"/>
      <c r="AJ10" s="28"/>
      <c r="AK10" s="33"/>
      <c r="AL10" s="28"/>
      <c r="AM10" s="33"/>
      <c r="AN10" s="28"/>
      <c r="AO10" s="33"/>
      <c r="AP10" s="28"/>
      <c r="AQ10" s="33"/>
      <c r="AR10" s="28"/>
      <c r="AS10" s="33"/>
      <c r="AT10" s="31"/>
      <c r="AU10" s="34"/>
      <c r="AV10" s="8"/>
      <c r="AW10" s="8"/>
      <c r="AX10" s="8"/>
      <c r="AY10" s="8"/>
      <c r="AZ10" s="8"/>
    </row>
    <row r="11" spans="1:52" ht="18.75" customHeight="1" x14ac:dyDescent="0.45">
      <c r="A11" s="1"/>
      <c r="B11" s="1"/>
      <c r="C11" s="1"/>
      <c r="D11" s="1"/>
      <c r="E11" s="1"/>
      <c r="F11" s="17">
        <v>46301</v>
      </c>
      <c r="G11" s="18" t="str">
        <f t="shared" si="0"/>
        <v>(火)</v>
      </c>
      <c r="H11" s="19"/>
      <c r="I11" s="1"/>
      <c r="J11" s="1" t="str">
        <f>IF(H11="","",COUNT($F$6:F11))</f>
        <v/>
      </c>
      <c r="K11" s="17">
        <v>46332</v>
      </c>
      <c r="L11" s="18" t="str">
        <f t="shared" si="1"/>
        <v>(金)</v>
      </c>
      <c r="M11" s="19"/>
      <c r="N11" s="1"/>
      <c r="O11" s="1" t="str">
        <f>IF(M11="","",COUNT($K$6:K11))</f>
        <v/>
      </c>
      <c r="P11" s="12"/>
      <c r="Q11" s="12"/>
      <c r="R11" s="12"/>
      <c r="S11" s="1"/>
      <c r="T11" s="1" t="str">
        <f>IF(R11="","",COUNT($P$6:P11))</f>
        <v/>
      </c>
      <c r="U11" s="1"/>
      <c r="V11" s="2"/>
      <c r="W11" s="3"/>
      <c r="X11" s="3"/>
      <c r="Y11" s="2"/>
      <c r="Z11" s="2"/>
      <c r="AA11" s="35"/>
      <c r="AB11" s="28"/>
      <c r="AC11" s="36"/>
      <c r="AD11" s="28"/>
      <c r="AE11" s="36"/>
      <c r="AF11" s="28"/>
      <c r="AG11" s="36"/>
      <c r="AH11" s="28"/>
      <c r="AI11" s="36"/>
      <c r="AJ11" s="28"/>
      <c r="AK11" s="36"/>
      <c r="AL11" s="28"/>
      <c r="AM11" s="36"/>
      <c r="AN11" s="28"/>
      <c r="AO11" s="36"/>
      <c r="AP11" s="28"/>
      <c r="AQ11" s="36"/>
      <c r="AR11" s="28"/>
      <c r="AS11" s="36"/>
      <c r="AT11" s="31"/>
      <c r="AU11" s="34"/>
      <c r="AV11" s="8"/>
      <c r="AW11" s="8"/>
      <c r="AX11" s="8"/>
      <c r="AY11" s="8"/>
      <c r="AZ11" s="8"/>
    </row>
    <row r="12" spans="1:52" ht="18.75" customHeight="1" x14ac:dyDescent="0.45">
      <c r="A12" s="1"/>
      <c r="B12" s="1"/>
      <c r="C12" s="1"/>
      <c r="D12" s="1"/>
      <c r="E12" s="1"/>
      <c r="F12" s="17">
        <v>46302</v>
      </c>
      <c r="G12" s="18" t="str">
        <f t="shared" si="0"/>
        <v>(水)</v>
      </c>
      <c r="H12" s="19"/>
      <c r="I12" s="1"/>
      <c r="J12" s="1" t="str">
        <f>IF(H12="","",COUNT($F$6:F12))</f>
        <v/>
      </c>
      <c r="K12" s="17">
        <v>46333</v>
      </c>
      <c r="L12" s="18" t="str">
        <f t="shared" si="1"/>
        <v>(土)</v>
      </c>
      <c r="M12" s="19"/>
      <c r="N12" s="1"/>
      <c r="O12" s="1" t="str">
        <f>IF(M12="","",COUNT($K$6:K12))</f>
        <v/>
      </c>
      <c r="P12" s="12"/>
      <c r="Q12" s="12"/>
      <c r="R12" s="12"/>
      <c r="S12" s="1"/>
      <c r="T12" s="1" t="str">
        <f>IF(R12="","",COUNT($P$6:P12))</f>
        <v/>
      </c>
      <c r="U12" s="1"/>
      <c r="V12" s="2"/>
      <c r="W12" s="3"/>
      <c r="X12" s="3"/>
      <c r="Y12" s="2"/>
      <c r="Z12" s="2"/>
      <c r="AA12" s="37"/>
      <c r="AB12" s="38"/>
      <c r="AC12" s="5"/>
      <c r="AD12" s="38"/>
      <c r="AE12" s="5"/>
      <c r="AF12" s="38"/>
      <c r="AG12" s="39"/>
      <c r="AH12" s="38"/>
      <c r="AI12" s="39"/>
      <c r="AJ12" s="38"/>
      <c r="AK12" s="39"/>
      <c r="AL12" s="38"/>
      <c r="AM12" s="39"/>
      <c r="AN12" s="38"/>
      <c r="AO12" s="39"/>
      <c r="AP12" s="38"/>
      <c r="AQ12" s="39"/>
      <c r="AR12" s="38"/>
      <c r="AS12" s="39"/>
      <c r="AT12" s="40"/>
      <c r="AU12" s="34"/>
      <c r="AV12" s="41"/>
      <c r="AW12" s="41"/>
      <c r="AX12" s="8"/>
      <c r="AY12" s="8"/>
      <c r="AZ12" s="8"/>
    </row>
    <row r="13" spans="1:52" ht="18.75" customHeight="1" x14ac:dyDescent="0.45">
      <c r="A13" s="1"/>
      <c r="B13" s="1"/>
      <c r="C13" s="1"/>
      <c r="D13" s="1"/>
      <c r="E13" s="1"/>
      <c r="F13" s="17">
        <v>46303</v>
      </c>
      <c r="G13" s="18" t="str">
        <f t="shared" si="0"/>
        <v>(木)</v>
      </c>
      <c r="H13" s="19"/>
      <c r="I13" s="1"/>
      <c r="J13" s="1" t="str">
        <f>IF(H13="","",COUNT($F$6:F13))</f>
        <v/>
      </c>
      <c r="K13" s="17">
        <v>46334</v>
      </c>
      <c r="L13" s="18" t="str">
        <f t="shared" si="1"/>
        <v>(日)</v>
      </c>
      <c r="M13" s="19"/>
      <c r="N13" s="1"/>
      <c r="O13" s="1" t="str">
        <f>IF(M13="","",COUNT($K$6:K13))</f>
        <v/>
      </c>
      <c r="P13" s="12"/>
      <c r="Q13" s="12"/>
      <c r="R13" s="12"/>
      <c r="S13" s="1"/>
      <c r="T13" s="1" t="str">
        <f>IF(R13="","",COUNT($P$6:P13))</f>
        <v/>
      </c>
      <c r="U13" s="1"/>
      <c r="V13" s="2"/>
      <c r="W13" s="42"/>
      <c r="X13" s="43"/>
      <c r="Y13" s="44"/>
      <c r="Z13" s="45" t="str">
        <f>IF($T$39&gt;=VLOOKUP(AA13,[1]歩数!$B$3:$C$90,2,0),"➡","⇨")</f>
        <v>⇨</v>
      </c>
      <c r="AA13" s="46">
        <v>11</v>
      </c>
      <c r="AB13" s="28" t="str">
        <f>IF($T$39&gt;=VLOOKUP(AC13,[1]歩数!$B$3:$C$90,2,0),"➡","⇨")</f>
        <v>⇨</v>
      </c>
      <c r="AC13" s="46">
        <v>12</v>
      </c>
      <c r="AD13" s="28" t="str">
        <f>IF($T$39&gt;=VLOOKUP(AE13,[1]歩数!$B$3:$C$90,2,0),"➡","⇨")</f>
        <v>⇨</v>
      </c>
      <c r="AE13" s="46">
        <v>13</v>
      </c>
      <c r="AF13" s="28" t="str">
        <f>IF($T$39&gt;=VLOOKUP(AG13,[1]歩数!$B$3:$C$90,2,0),"➡","⇨")</f>
        <v>⇨</v>
      </c>
      <c r="AG13" s="46">
        <v>14</v>
      </c>
      <c r="AH13" s="28" t="str">
        <f>IF($T$39&gt;=VLOOKUP(AI13,[1]歩数!$B$3:$C$90,2,0),"➡","⇨")</f>
        <v>⇨</v>
      </c>
      <c r="AI13" s="46">
        <v>15</v>
      </c>
      <c r="AJ13" s="28" t="str">
        <f>IF($T$39&gt;=VLOOKUP(AK13,[1]歩数!$B$3:$C$90,2,0),"➡","⇨")</f>
        <v>⇨</v>
      </c>
      <c r="AK13" s="46">
        <v>16</v>
      </c>
      <c r="AL13" s="28" t="str">
        <f>IF($T$39&gt;=VLOOKUP(AM13,[1]歩数!$B$3:$C$90,2,0),"➡","⇨")</f>
        <v>⇨</v>
      </c>
      <c r="AM13" s="46">
        <v>17</v>
      </c>
      <c r="AN13" s="28" t="str">
        <f>IF($T$39&gt;=VLOOKUP(AO13,[1]歩数!$B$3:$C$90,2,0),"➡","⇨")</f>
        <v>⇨</v>
      </c>
      <c r="AO13" s="46">
        <v>18</v>
      </c>
      <c r="AP13" s="28" t="str">
        <f>IF($T$39&gt;=VLOOKUP(AQ13,[1]歩数!$B$3:$C$90,2,0),"➡","⇨")</f>
        <v>⇨</v>
      </c>
      <c r="AQ13" s="46">
        <v>19</v>
      </c>
      <c r="AR13" s="28" t="str">
        <f>IF($T$39&gt;=VLOOKUP(AS13,[1]歩数!$B$3:$C$90,2,0),"➡","⇨")</f>
        <v>⇨</v>
      </c>
      <c r="AS13" s="46">
        <v>20</v>
      </c>
      <c r="AT13" s="47"/>
      <c r="AU13" s="34"/>
      <c r="AV13" s="41"/>
      <c r="AW13" s="41"/>
      <c r="AX13" s="8"/>
      <c r="AY13" s="8"/>
      <c r="AZ13" s="8"/>
    </row>
    <row r="14" spans="1:52" ht="18.75" customHeight="1" x14ac:dyDescent="0.45">
      <c r="A14" s="1"/>
      <c r="B14" s="1"/>
      <c r="C14" s="1"/>
      <c r="D14" s="1"/>
      <c r="E14" s="1"/>
      <c r="F14" s="17">
        <v>46304</v>
      </c>
      <c r="G14" s="18" t="str">
        <f t="shared" si="0"/>
        <v>(金)</v>
      </c>
      <c r="H14" s="19"/>
      <c r="I14" s="1"/>
      <c r="J14" s="1" t="str">
        <f>IF(H14="","",COUNT($F$6:F14))</f>
        <v/>
      </c>
      <c r="K14" s="17">
        <v>46335</v>
      </c>
      <c r="L14" s="18" t="str">
        <f t="shared" si="1"/>
        <v>(月)</v>
      </c>
      <c r="M14" s="19"/>
      <c r="N14" s="1"/>
      <c r="O14" s="1" t="str">
        <f>IF(M14="","",COUNT($K$6:K14))</f>
        <v/>
      </c>
      <c r="P14" s="12"/>
      <c r="Q14" s="12"/>
      <c r="R14" s="12"/>
      <c r="S14" s="1"/>
      <c r="T14" s="1" t="str">
        <f>IF(R14="","",COUNT($P$6:P14))</f>
        <v/>
      </c>
      <c r="U14" s="1"/>
      <c r="V14" s="2"/>
      <c r="W14" s="3"/>
      <c r="X14" s="3"/>
      <c r="Y14" s="2"/>
      <c r="Z14" s="45"/>
      <c r="AA14" s="33" t="str">
        <f>VLOOKUP(AA13,[1]歩数!$B$2:$D$101,3,FALSE)</f>
        <v>箱根</v>
      </c>
      <c r="AB14" s="28"/>
      <c r="AC14" s="33" t="str">
        <f>VLOOKUP(AC13,[1]歩数!$B$2:$D$101,3,FALSE)</f>
        <v>三島</v>
      </c>
      <c r="AD14" s="28"/>
      <c r="AE14" s="33" t="str">
        <f>VLOOKUP(AE13,[1]歩数!$B$2:$D$101,3,FALSE)</f>
        <v>沼津</v>
      </c>
      <c r="AF14" s="28"/>
      <c r="AG14" s="33" t="str">
        <f>VLOOKUP(AG13,[1]歩数!$B$2:$D$101,3,FALSE)</f>
        <v>原</v>
      </c>
      <c r="AH14" s="28"/>
      <c r="AI14" s="33" t="str">
        <f>VLOOKUP(AI13,[1]歩数!$B$2:$D$101,3,FALSE)</f>
        <v>吉原</v>
      </c>
      <c r="AJ14" s="28"/>
      <c r="AK14" s="33" t="str">
        <f>VLOOKUP(AK13,[1]歩数!$B$2:$D$101,3,FALSE)</f>
        <v>蒲原</v>
      </c>
      <c r="AL14" s="28"/>
      <c r="AM14" s="33" t="str">
        <f>VLOOKUP(AM13,[1]歩数!$B$2:$D$101,3,FALSE)</f>
        <v>由比</v>
      </c>
      <c r="AN14" s="28"/>
      <c r="AO14" s="33" t="str">
        <f>VLOOKUP(AO13,[1]歩数!$B$2:$D$101,3,FALSE)</f>
        <v>興津</v>
      </c>
      <c r="AP14" s="28"/>
      <c r="AQ14" s="33" t="str">
        <f>VLOOKUP(AQ13,[1]歩数!$B$2:$D$101,3,FALSE)</f>
        <v>江尻</v>
      </c>
      <c r="AR14" s="28"/>
      <c r="AS14" s="33" t="str">
        <f>VLOOKUP(AS13,[1]歩数!$B$2:$D$101,3,FALSE)</f>
        <v>府中</v>
      </c>
      <c r="AT14" s="48"/>
      <c r="AU14" s="34"/>
      <c r="AV14" s="8"/>
      <c r="AW14" s="8"/>
      <c r="AX14" s="8"/>
      <c r="AY14" s="8"/>
      <c r="AZ14" s="8"/>
    </row>
    <row r="15" spans="1:52" ht="18.75" customHeight="1" x14ac:dyDescent="0.45">
      <c r="A15" s="1"/>
      <c r="B15" s="1"/>
      <c r="C15" s="1"/>
      <c r="D15" s="1"/>
      <c r="E15" s="1"/>
      <c r="F15" s="17">
        <v>46305</v>
      </c>
      <c r="G15" s="18" t="str">
        <f t="shared" si="0"/>
        <v>(土)</v>
      </c>
      <c r="H15" s="19"/>
      <c r="I15" s="1"/>
      <c r="J15" s="1" t="str">
        <f>IF(H15="","",COUNT($F$6:F15))</f>
        <v/>
      </c>
      <c r="K15" s="17">
        <v>46336</v>
      </c>
      <c r="L15" s="18" t="str">
        <f t="shared" si="1"/>
        <v>(火)</v>
      </c>
      <c r="M15" s="19"/>
      <c r="N15" s="1"/>
      <c r="O15" s="1" t="str">
        <f>IF(M15="","",COUNT($K$6:K15))</f>
        <v/>
      </c>
      <c r="P15" s="12"/>
      <c r="Q15" s="12"/>
      <c r="R15" s="12"/>
      <c r="S15" s="1"/>
      <c r="T15" s="1" t="str">
        <f>IF(R15="","",COUNT($P$6:P15))</f>
        <v/>
      </c>
      <c r="U15" s="1"/>
      <c r="V15" s="2"/>
      <c r="W15" s="42" t="s">
        <v>6</v>
      </c>
      <c r="X15" s="3"/>
      <c r="Y15" s="2"/>
      <c r="Z15" s="45"/>
      <c r="AA15" s="33"/>
      <c r="AB15" s="28"/>
      <c r="AC15" s="33"/>
      <c r="AD15" s="28"/>
      <c r="AE15" s="33"/>
      <c r="AF15" s="28"/>
      <c r="AG15" s="33"/>
      <c r="AH15" s="28"/>
      <c r="AI15" s="33"/>
      <c r="AJ15" s="28"/>
      <c r="AK15" s="33"/>
      <c r="AL15" s="28"/>
      <c r="AM15" s="33"/>
      <c r="AN15" s="28"/>
      <c r="AO15" s="33"/>
      <c r="AP15" s="28"/>
      <c r="AQ15" s="33"/>
      <c r="AR15" s="28"/>
      <c r="AS15" s="33"/>
      <c r="AT15" s="48"/>
      <c r="AU15" s="34"/>
      <c r="AV15" s="8"/>
      <c r="AW15" s="8"/>
      <c r="AX15" s="8"/>
      <c r="AY15" s="8"/>
      <c r="AZ15" s="8"/>
    </row>
    <row r="16" spans="1:52" ht="18.75" customHeight="1" x14ac:dyDescent="0.45">
      <c r="A16" s="1"/>
      <c r="B16" s="1"/>
      <c r="C16" s="1"/>
      <c r="D16" s="1"/>
      <c r="E16" s="1"/>
      <c r="F16" s="17">
        <v>46306</v>
      </c>
      <c r="G16" s="18" t="str">
        <f t="shared" si="0"/>
        <v>(日)</v>
      </c>
      <c r="H16" s="19"/>
      <c r="I16" s="1"/>
      <c r="J16" s="1" t="str">
        <f>IF(H16="","",COUNT($F$6:F16))</f>
        <v/>
      </c>
      <c r="K16" s="17">
        <v>46337</v>
      </c>
      <c r="L16" s="18" t="str">
        <f t="shared" si="1"/>
        <v>(水)</v>
      </c>
      <c r="M16" s="19"/>
      <c r="N16" s="1"/>
      <c r="O16" s="1" t="str">
        <f>IF(M16="","",COUNT($K$6:K16))</f>
        <v/>
      </c>
      <c r="P16" s="49"/>
      <c r="Q16" s="50"/>
      <c r="R16" s="12"/>
      <c r="S16" s="1"/>
      <c r="T16" s="1"/>
      <c r="U16" s="1"/>
      <c r="V16" s="2"/>
      <c r="W16" s="3"/>
      <c r="X16" s="3"/>
      <c r="Y16" s="34"/>
      <c r="Z16" s="45"/>
      <c r="AA16" s="36"/>
      <c r="AB16" s="28"/>
      <c r="AC16" s="36"/>
      <c r="AD16" s="28"/>
      <c r="AE16" s="36"/>
      <c r="AF16" s="28"/>
      <c r="AG16" s="36"/>
      <c r="AH16" s="28"/>
      <c r="AI16" s="36"/>
      <c r="AJ16" s="28"/>
      <c r="AK16" s="36"/>
      <c r="AL16" s="28"/>
      <c r="AM16" s="36"/>
      <c r="AN16" s="28"/>
      <c r="AO16" s="36"/>
      <c r="AP16" s="28"/>
      <c r="AQ16" s="36"/>
      <c r="AR16" s="28"/>
      <c r="AS16" s="36"/>
      <c r="AT16" s="48"/>
      <c r="AU16" s="34"/>
      <c r="AV16" s="8"/>
      <c r="AW16" s="8"/>
      <c r="AX16" s="8"/>
      <c r="AY16" s="8"/>
      <c r="AZ16" s="8"/>
    </row>
    <row r="17" spans="1:52" ht="18.75" customHeight="1" x14ac:dyDescent="0.45">
      <c r="A17" s="1"/>
      <c r="B17" s="1"/>
      <c r="C17" s="1"/>
      <c r="D17" s="1"/>
      <c r="E17" s="1"/>
      <c r="F17" s="17">
        <v>46307</v>
      </c>
      <c r="G17" s="18" t="str">
        <f t="shared" si="0"/>
        <v>(月)</v>
      </c>
      <c r="H17" s="19"/>
      <c r="I17" s="1"/>
      <c r="J17" s="1" t="str">
        <f>IF(H17="","",COUNT($F$6:F17))</f>
        <v/>
      </c>
      <c r="K17" s="17">
        <v>46338</v>
      </c>
      <c r="L17" s="18" t="str">
        <f t="shared" si="1"/>
        <v>(木)</v>
      </c>
      <c r="M17" s="19"/>
      <c r="N17" s="51"/>
      <c r="O17" s="1" t="str">
        <f>IF(M17="","",COUNT($K$6:K17))</f>
        <v/>
      </c>
      <c r="P17" s="52"/>
      <c r="Q17" s="53"/>
      <c r="R17" s="12"/>
      <c r="S17" s="52"/>
      <c r="T17" s="1"/>
      <c r="U17" s="54"/>
      <c r="V17" s="2"/>
      <c r="W17" s="3"/>
      <c r="X17" s="3"/>
      <c r="Y17" s="34"/>
      <c r="Z17" s="38"/>
      <c r="AA17" s="39"/>
      <c r="AB17" s="38"/>
      <c r="AC17" s="39"/>
      <c r="AD17" s="38"/>
      <c r="AE17" s="39"/>
      <c r="AF17" s="38"/>
      <c r="AG17" s="39"/>
      <c r="AH17" s="38"/>
      <c r="AI17" s="39"/>
      <c r="AJ17" s="38"/>
      <c r="AK17" s="39"/>
      <c r="AL17" s="38"/>
      <c r="AM17" s="39"/>
      <c r="AN17" s="38"/>
      <c r="AO17" s="39"/>
      <c r="AP17" s="38"/>
      <c r="AQ17" s="39"/>
      <c r="AR17" s="38"/>
      <c r="AS17" s="39"/>
      <c r="AT17" s="55"/>
      <c r="AU17" s="56"/>
      <c r="AV17" s="8"/>
      <c r="AW17" s="8"/>
      <c r="AX17" s="8"/>
      <c r="AY17" s="8"/>
      <c r="AZ17" s="8"/>
    </row>
    <row r="18" spans="1:52" ht="18.75" customHeight="1" x14ac:dyDescent="0.45">
      <c r="A18" s="1"/>
      <c r="B18" s="1"/>
      <c r="C18" s="1"/>
      <c r="D18" s="1"/>
      <c r="E18" s="1"/>
      <c r="F18" s="17">
        <v>46308</v>
      </c>
      <c r="G18" s="18" t="str">
        <f t="shared" si="0"/>
        <v>(火)</v>
      </c>
      <c r="H18" s="19"/>
      <c r="I18" s="1"/>
      <c r="J18" s="1" t="str">
        <f>IF(H18="","",COUNT($F$6:F18))</f>
        <v/>
      </c>
      <c r="K18" s="17">
        <v>46339</v>
      </c>
      <c r="L18" s="18" t="str">
        <f t="shared" si="1"/>
        <v>(金)</v>
      </c>
      <c r="M18" s="19"/>
      <c r="N18" s="51"/>
      <c r="O18" s="1" t="str">
        <f>IF(M18="","",COUNT($K$6:K18))</f>
        <v/>
      </c>
      <c r="P18" s="52"/>
      <c r="Q18" s="52"/>
      <c r="R18" s="57"/>
      <c r="S18" s="52"/>
      <c r="T18" s="58"/>
      <c r="U18" s="54"/>
      <c r="V18" s="2"/>
      <c r="W18" s="59" t="s">
        <v>7</v>
      </c>
      <c r="X18" s="59"/>
      <c r="Y18" s="59"/>
      <c r="Z18" s="45" t="str">
        <f>IF($T$39&gt;=VLOOKUP(AA18,[1]歩数!$B$3:$C$90,2,0),"➡","⇨")</f>
        <v>⇨</v>
      </c>
      <c r="AA18" s="46">
        <v>21</v>
      </c>
      <c r="AB18" s="28" t="str">
        <f>IF($T$39&gt;=VLOOKUP(AC18,[1]歩数!$B$3:$C$90,2,0),"➡","⇨")</f>
        <v>⇨</v>
      </c>
      <c r="AC18" s="46">
        <v>22</v>
      </c>
      <c r="AD18" s="28" t="str">
        <f>IF($T$39&gt;=VLOOKUP(AE18,[1]歩数!$B$3:$C$90,2,0),"➡","⇨")</f>
        <v>⇨</v>
      </c>
      <c r="AE18" s="46">
        <v>23</v>
      </c>
      <c r="AF18" s="28" t="str">
        <f>IF($T$39&gt;=VLOOKUP(AG18,[1]歩数!$B$3:$C$90,2,0),"➡","⇨")</f>
        <v>⇨</v>
      </c>
      <c r="AG18" s="46">
        <v>24</v>
      </c>
      <c r="AH18" s="28" t="str">
        <f>IF($T$39&gt;=VLOOKUP(AI18,[1]歩数!$B$3:$C$90,2,0),"➡","⇨")</f>
        <v>⇨</v>
      </c>
      <c r="AI18" s="46">
        <v>25</v>
      </c>
      <c r="AJ18" s="28" t="str">
        <f>IF($T$39&gt;=VLOOKUP(AK18,[1]歩数!$B$3:$C$90,2,0),"➡","⇨")</f>
        <v>⇨</v>
      </c>
      <c r="AK18" s="46">
        <v>26</v>
      </c>
      <c r="AL18" s="28" t="str">
        <f>IF($T$39&gt;=VLOOKUP(AM18,[1]歩数!$B$3:$C$90,2,0),"➡","⇨")</f>
        <v>⇨</v>
      </c>
      <c r="AM18" s="46">
        <v>27</v>
      </c>
      <c r="AN18" s="60" t="str">
        <f>IF($T$39&gt;=VLOOKUP(AO18,[1]歩数!$B$3:$C$90,2,0),"➡","⇨")</f>
        <v>⇨</v>
      </c>
      <c r="AO18" s="46">
        <v>28</v>
      </c>
      <c r="AP18" s="45" t="str">
        <f>IF($T$39&gt;=VLOOKUP(AQ18,[1]歩数!$B$3:$C$90,2,0),"➡","⇨")</f>
        <v>⇨</v>
      </c>
      <c r="AQ18" s="46">
        <v>29</v>
      </c>
      <c r="AR18" s="28" t="str">
        <f>IF($T$39&gt;=VLOOKUP(AS18,[1]歩数!$B$3:$C$90,2,0),"➡","⇨")</f>
        <v>⇨</v>
      </c>
      <c r="AS18" s="46">
        <v>30</v>
      </c>
      <c r="AT18" s="55"/>
      <c r="AU18" s="56"/>
      <c r="AV18" s="8"/>
      <c r="AW18" s="8"/>
      <c r="AX18" s="8"/>
      <c r="AY18" s="8"/>
      <c r="AZ18" s="8"/>
    </row>
    <row r="19" spans="1:52" ht="18.75" customHeight="1" x14ac:dyDescent="0.45">
      <c r="A19" s="1"/>
      <c r="B19" s="1"/>
      <c r="C19" s="1"/>
      <c r="D19" s="1"/>
      <c r="E19" s="1"/>
      <c r="F19" s="17">
        <v>46309</v>
      </c>
      <c r="G19" s="18" t="str">
        <f t="shared" si="0"/>
        <v>(水)</v>
      </c>
      <c r="H19" s="19"/>
      <c r="I19" s="1"/>
      <c r="J19" s="1" t="str">
        <f>IF(H19="","",COUNT($F$6:F19))</f>
        <v/>
      </c>
      <c r="K19" s="17">
        <v>46340</v>
      </c>
      <c r="L19" s="18" t="str">
        <f t="shared" si="1"/>
        <v>(土)</v>
      </c>
      <c r="M19" s="19"/>
      <c r="N19" s="51"/>
      <c r="O19" s="1" t="str">
        <f>IF(M19="","",COUNT($K$6:K19))</f>
        <v/>
      </c>
      <c r="P19" s="52"/>
      <c r="Q19" s="52"/>
      <c r="R19" s="57"/>
      <c r="S19" s="52"/>
      <c r="T19" s="52"/>
      <c r="U19" s="54"/>
      <c r="V19" s="2"/>
      <c r="W19" s="59" t="s">
        <v>8</v>
      </c>
      <c r="X19" s="59"/>
      <c r="Y19" s="59"/>
      <c r="Z19" s="45"/>
      <c r="AA19" s="33" t="str">
        <f>VLOOKUP(AA18,[1]歩数!$B$2:$D$101,3,FALSE)</f>
        <v>丸子</v>
      </c>
      <c r="AB19" s="28"/>
      <c r="AC19" s="33" t="str">
        <f>VLOOKUP(AC18,[1]歩数!$B$2:$D$101,3,FALSE)</f>
        <v>岡部</v>
      </c>
      <c r="AD19" s="28"/>
      <c r="AE19" s="33" t="str">
        <f>VLOOKUP(AE18,[1]歩数!$B$2:$D$101,3,FALSE)</f>
        <v>藤枝</v>
      </c>
      <c r="AF19" s="28"/>
      <c r="AG19" s="33" t="str">
        <f>VLOOKUP(AG18,[1]歩数!$B$2:$D$101,3,FALSE)</f>
        <v>島田</v>
      </c>
      <c r="AH19" s="28"/>
      <c r="AI19" s="33" t="str">
        <f>VLOOKUP(AI18,[1]歩数!$B$2:$D$101,3,FALSE)</f>
        <v>金谷</v>
      </c>
      <c r="AJ19" s="28"/>
      <c r="AK19" s="33" t="str">
        <f>VLOOKUP(AK18,[1]歩数!$B$2:$D$101,3,FALSE)</f>
        <v>日坂</v>
      </c>
      <c r="AL19" s="28"/>
      <c r="AM19" s="33" t="str">
        <f>VLOOKUP(AM18,[1]歩数!$B$2:$D$101,3,FALSE)</f>
        <v>掛川</v>
      </c>
      <c r="AN19" s="60"/>
      <c r="AO19" s="33" t="str">
        <f>VLOOKUP(AO18,[1]歩数!$B$2:$D$101,3,FALSE)</f>
        <v>袋井</v>
      </c>
      <c r="AP19" s="45"/>
      <c r="AQ19" s="33" t="str">
        <f>VLOOKUP(AQ18,[1]歩数!$B$2:$D$101,3,FALSE)</f>
        <v>見附</v>
      </c>
      <c r="AR19" s="28"/>
      <c r="AS19" s="33" t="str">
        <f>VLOOKUP(AS18,[1]歩数!$B$2:$D$101,3,FALSE)</f>
        <v>浜松</v>
      </c>
      <c r="AT19" s="47"/>
      <c r="AU19" s="61"/>
      <c r="AV19" s="61"/>
      <c r="AW19" s="61"/>
      <c r="AX19" s="8"/>
      <c r="AY19" s="8"/>
      <c r="AZ19" s="8"/>
    </row>
    <row r="20" spans="1:52" ht="18.75" customHeight="1" x14ac:dyDescent="0.45">
      <c r="A20" s="1"/>
      <c r="B20" s="1"/>
      <c r="C20" s="1"/>
      <c r="D20" s="1"/>
      <c r="E20" s="1"/>
      <c r="F20" s="17">
        <v>46310</v>
      </c>
      <c r="G20" s="18" t="str">
        <f t="shared" si="0"/>
        <v>(木)</v>
      </c>
      <c r="H20" s="19"/>
      <c r="I20" s="1"/>
      <c r="J20" s="1" t="str">
        <f>IF(H20="","",COUNT($F$6:F20))</f>
        <v/>
      </c>
      <c r="K20" s="17">
        <v>46341</v>
      </c>
      <c r="L20" s="18" t="str">
        <f t="shared" si="1"/>
        <v>(日)</v>
      </c>
      <c r="M20" s="19"/>
      <c r="N20" s="51"/>
      <c r="O20" s="1" t="str">
        <f>IF(M20="","",COUNT($K$6:K20))</f>
        <v/>
      </c>
      <c r="P20" s="52"/>
      <c r="Q20" s="52"/>
      <c r="R20" s="57"/>
      <c r="S20" s="52"/>
      <c r="T20" s="52"/>
      <c r="U20" s="54"/>
      <c r="V20" s="2"/>
      <c r="W20" s="3"/>
      <c r="X20" s="3"/>
      <c r="Y20" s="62"/>
      <c r="Z20" s="45"/>
      <c r="AA20" s="33"/>
      <c r="AB20" s="28"/>
      <c r="AC20" s="33"/>
      <c r="AD20" s="28"/>
      <c r="AE20" s="33"/>
      <c r="AF20" s="28"/>
      <c r="AG20" s="33"/>
      <c r="AH20" s="28"/>
      <c r="AI20" s="33"/>
      <c r="AJ20" s="28"/>
      <c r="AK20" s="33"/>
      <c r="AL20" s="28"/>
      <c r="AM20" s="33"/>
      <c r="AN20" s="60"/>
      <c r="AO20" s="33"/>
      <c r="AP20" s="45"/>
      <c r="AQ20" s="33"/>
      <c r="AR20" s="28"/>
      <c r="AS20" s="33"/>
      <c r="AT20" s="40"/>
      <c r="AU20" s="5"/>
      <c r="AV20" s="63"/>
      <c r="AW20" s="63"/>
      <c r="AX20" s="63"/>
      <c r="AY20" s="8"/>
      <c r="AZ20" s="8"/>
    </row>
    <row r="21" spans="1:52" ht="18.75" customHeight="1" x14ac:dyDescent="0.45">
      <c r="A21" s="1"/>
      <c r="B21" s="1"/>
      <c r="C21" s="1"/>
      <c r="D21" s="1"/>
      <c r="E21" s="1"/>
      <c r="F21" s="17">
        <v>46311</v>
      </c>
      <c r="G21" s="18" t="str">
        <f t="shared" si="0"/>
        <v>(金)</v>
      </c>
      <c r="H21" s="19"/>
      <c r="I21" s="1"/>
      <c r="J21" s="1" t="str">
        <f>IF(H21="","",COUNT($F$6:F21))</f>
        <v/>
      </c>
      <c r="K21" s="17">
        <v>46342</v>
      </c>
      <c r="L21" s="18" t="str">
        <f t="shared" si="1"/>
        <v>(月)</v>
      </c>
      <c r="M21" s="19"/>
      <c r="N21" s="51"/>
      <c r="O21" s="1" t="str">
        <f>IF(M21="","",COUNT($K$6:K21))</f>
        <v/>
      </c>
      <c r="P21" s="52"/>
      <c r="Q21" s="52"/>
      <c r="R21" s="52"/>
      <c r="S21" s="52"/>
      <c r="T21" s="52"/>
      <c r="U21" s="54"/>
      <c r="V21" s="2"/>
      <c r="W21" s="3"/>
      <c r="X21" s="3"/>
      <c r="Y21" s="34"/>
      <c r="Z21" s="45"/>
      <c r="AA21" s="36"/>
      <c r="AB21" s="28"/>
      <c r="AC21" s="36"/>
      <c r="AD21" s="28"/>
      <c r="AE21" s="36"/>
      <c r="AF21" s="28"/>
      <c r="AG21" s="36"/>
      <c r="AH21" s="28"/>
      <c r="AI21" s="36"/>
      <c r="AJ21" s="28"/>
      <c r="AK21" s="36"/>
      <c r="AL21" s="28"/>
      <c r="AM21" s="36"/>
      <c r="AN21" s="60"/>
      <c r="AO21" s="36"/>
      <c r="AP21" s="45"/>
      <c r="AQ21" s="36"/>
      <c r="AR21" s="28"/>
      <c r="AS21" s="36"/>
      <c r="AT21" s="31"/>
      <c r="AU21" s="56"/>
      <c r="AV21" s="63"/>
      <c r="AW21" s="63"/>
      <c r="AX21" s="63"/>
      <c r="AY21" s="8"/>
      <c r="AZ21" s="8"/>
    </row>
    <row r="22" spans="1:52" ht="18.75" customHeight="1" x14ac:dyDescent="0.45">
      <c r="A22" s="1"/>
      <c r="B22" s="1"/>
      <c r="C22" s="1"/>
      <c r="D22" s="1"/>
      <c r="E22" s="1"/>
      <c r="F22" s="17">
        <v>46312</v>
      </c>
      <c r="G22" s="18" t="str">
        <f t="shared" si="0"/>
        <v>(土)</v>
      </c>
      <c r="H22" s="19"/>
      <c r="I22" s="1"/>
      <c r="J22" s="1" t="str">
        <f>IF(H22="","",COUNT($F$6:F22))</f>
        <v/>
      </c>
      <c r="K22" s="17">
        <v>46343</v>
      </c>
      <c r="L22" s="18" t="str">
        <f t="shared" si="1"/>
        <v>(火)</v>
      </c>
      <c r="M22" s="19"/>
      <c r="N22" s="51"/>
      <c r="O22" s="1" t="str">
        <f>IF(M22="","",COUNT($K$6:K22))</f>
        <v/>
      </c>
      <c r="P22" s="52"/>
      <c r="Q22" s="52"/>
      <c r="R22" s="52"/>
      <c r="S22" s="52"/>
      <c r="T22" s="52"/>
      <c r="U22" s="54"/>
      <c r="V22" s="2"/>
      <c r="W22" s="64"/>
      <c r="X22" s="64"/>
      <c r="Y22" s="64"/>
      <c r="Z22" s="38"/>
      <c r="AA22" s="39"/>
      <c r="AB22" s="38"/>
      <c r="AC22" s="39"/>
      <c r="AD22" s="38"/>
      <c r="AE22" s="39"/>
      <c r="AF22" s="38"/>
      <c r="AG22" s="39"/>
      <c r="AH22" s="38"/>
      <c r="AI22" s="39"/>
      <c r="AJ22" s="38"/>
      <c r="AK22" s="39"/>
      <c r="AL22" s="38"/>
      <c r="AM22" s="39"/>
      <c r="AN22" s="38"/>
      <c r="AO22" s="39"/>
      <c r="AP22" s="38"/>
      <c r="AQ22" s="39"/>
      <c r="AR22" s="38"/>
      <c r="AS22" s="39"/>
      <c r="AT22" s="40"/>
      <c r="AU22" s="34"/>
      <c r="AV22" s="8"/>
      <c r="AW22" s="8"/>
      <c r="AX22" s="8"/>
      <c r="AY22" s="8"/>
      <c r="AZ22" s="8"/>
    </row>
    <row r="23" spans="1:52" ht="18.75" customHeight="1" x14ac:dyDescent="0.45">
      <c r="A23" s="1"/>
      <c r="B23" s="1"/>
      <c r="C23" s="1"/>
      <c r="D23" s="1"/>
      <c r="E23" s="1"/>
      <c r="F23" s="17">
        <v>46313</v>
      </c>
      <c r="G23" s="18" t="str">
        <f t="shared" si="0"/>
        <v>(日)</v>
      </c>
      <c r="H23" s="19"/>
      <c r="I23" s="1"/>
      <c r="J23" s="1" t="str">
        <f>IF(H23="","",COUNT($F$6:F23))</f>
        <v/>
      </c>
      <c r="K23" s="17">
        <v>46344</v>
      </c>
      <c r="L23" s="18" t="str">
        <f t="shared" si="1"/>
        <v>(水)</v>
      </c>
      <c r="M23" s="19"/>
      <c r="N23" s="51"/>
      <c r="O23" s="1" t="str">
        <f>IF(M23="","",COUNT($K$6:K23))</f>
        <v/>
      </c>
      <c r="P23" s="52"/>
      <c r="Q23" s="52"/>
      <c r="R23" s="52"/>
      <c r="S23" s="52"/>
      <c r="T23" s="52"/>
      <c r="U23" s="54"/>
      <c r="V23" s="2"/>
      <c r="W23" s="59"/>
      <c r="X23" s="59"/>
      <c r="Y23" s="59"/>
      <c r="Z23" s="45" t="str">
        <f>IF($T$39&gt;=VLOOKUP(AA23,[1]歩数!$B$3:$C$90,2,0),"➡","⇨")</f>
        <v>⇨</v>
      </c>
      <c r="AA23" s="46">
        <v>31</v>
      </c>
      <c r="AB23" s="28" t="str">
        <f>IF($T$39&gt;=VLOOKUP(AC23,[1]歩数!$B$3:$C$90,2,0),"➡","⇨")</f>
        <v>⇨</v>
      </c>
      <c r="AC23" s="46">
        <v>32</v>
      </c>
      <c r="AD23" s="28" t="str">
        <f>IF($T$39&gt;=VLOOKUP(AE23,[1]歩数!$B$3:$C$90,2,0),"➡","⇨")</f>
        <v>⇨</v>
      </c>
      <c r="AE23" s="46">
        <v>33</v>
      </c>
      <c r="AF23" s="28" t="str">
        <f>IF($T$39&gt;=VLOOKUP(AG23,[1]歩数!$B$3:$C$90,2,0),"➡","⇨")</f>
        <v>⇨</v>
      </c>
      <c r="AG23" s="46">
        <v>34</v>
      </c>
      <c r="AH23" s="28" t="str">
        <f>IF($T$39&gt;=VLOOKUP(AI23,[1]歩数!$B$3:$C$90,2,0),"➡","⇨")</f>
        <v>⇨</v>
      </c>
      <c r="AI23" s="46">
        <v>35</v>
      </c>
      <c r="AJ23" s="28" t="str">
        <f>IF($T$39&gt;=VLOOKUP(AK23,[1]歩数!$B$3:$C$90,2,0),"➡","⇨")</f>
        <v>⇨</v>
      </c>
      <c r="AK23" s="46">
        <v>36</v>
      </c>
      <c r="AL23" s="28" t="str">
        <f>IF($T$39&gt;=VLOOKUP(AM23,[1]歩数!$B$3:$C$90,2,0),"➡","⇨")</f>
        <v>⇨</v>
      </c>
      <c r="AM23" s="46">
        <v>37</v>
      </c>
      <c r="AN23" s="28" t="str">
        <f>IF($T$39&gt;=VLOOKUP(AO23,[1]歩数!$B$3:$C$90,2,0),"➡","⇨")</f>
        <v>⇨</v>
      </c>
      <c r="AO23" s="46">
        <v>38</v>
      </c>
      <c r="AP23" s="28" t="str">
        <f>IF($T$39&gt;=VLOOKUP(AQ23,[1]歩数!$B$3:$C$90,2,0),"➡","⇨")</f>
        <v>⇨</v>
      </c>
      <c r="AQ23" s="46">
        <v>39</v>
      </c>
      <c r="AR23" s="28" t="str">
        <f>IF($T$39&gt;=VLOOKUP(AS23,[1]歩数!$B$3:$C$90,2,0),"➡","⇨")</f>
        <v>⇨</v>
      </c>
      <c r="AS23" s="46">
        <v>40</v>
      </c>
      <c r="AT23" s="40"/>
      <c r="AU23" s="34"/>
      <c r="AV23" s="2"/>
      <c r="AW23" s="8"/>
      <c r="AX23" s="8"/>
      <c r="AY23" s="8"/>
      <c r="AZ23" s="8"/>
    </row>
    <row r="24" spans="1:52" ht="18.75" customHeight="1" x14ac:dyDescent="0.45">
      <c r="A24" s="1"/>
      <c r="B24" s="1"/>
      <c r="C24" s="1"/>
      <c r="D24" s="1"/>
      <c r="E24" s="1"/>
      <c r="F24" s="17">
        <v>46314</v>
      </c>
      <c r="G24" s="18" t="str">
        <f t="shared" si="0"/>
        <v>(月)</v>
      </c>
      <c r="H24" s="19"/>
      <c r="I24" s="1"/>
      <c r="J24" s="1" t="str">
        <f>IF(H24="","",COUNT($F$6:F24))</f>
        <v/>
      </c>
      <c r="K24" s="17">
        <v>46345</v>
      </c>
      <c r="L24" s="18" t="str">
        <f t="shared" si="1"/>
        <v>(木)</v>
      </c>
      <c r="M24" s="19"/>
      <c r="N24" s="51"/>
      <c r="O24" s="1" t="str">
        <f>IF(M24="","",COUNT($K$6:K24))</f>
        <v/>
      </c>
      <c r="P24" s="52"/>
      <c r="Q24" s="52"/>
      <c r="R24" s="52"/>
      <c r="S24" s="52"/>
      <c r="T24" s="52"/>
      <c r="U24" s="54"/>
      <c r="V24" s="2"/>
      <c r="W24" s="59"/>
      <c r="X24" s="59"/>
      <c r="Y24" s="59"/>
      <c r="Z24" s="45"/>
      <c r="AA24" s="33" t="str">
        <f>VLOOKUP(AA23,[1]歩数!$B$2:$D$101,3,FALSE)</f>
        <v>舞阪</v>
      </c>
      <c r="AB24" s="28"/>
      <c r="AC24" s="33" t="str">
        <f>VLOOKUP(AC23,[1]歩数!$B$2:$D$101,3,FALSE)</f>
        <v>新居</v>
      </c>
      <c r="AD24" s="28"/>
      <c r="AE24" s="33" t="str">
        <f>VLOOKUP(AE23,[1]歩数!$B$2:$D$101,3,FALSE)</f>
        <v>白須加</v>
      </c>
      <c r="AF24" s="28"/>
      <c r="AG24" s="33" t="str">
        <f>VLOOKUP(AG23,[1]歩数!$B$2:$D$101,3,FALSE)</f>
        <v>二川</v>
      </c>
      <c r="AH24" s="28"/>
      <c r="AI24" s="33" t="str">
        <f>VLOOKUP(AI23,[1]歩数!$B$2:$D$101,3,FALSE)</f>
        <v>吉田</v>
      </c>
      <c r="AJ24" s="28"/>
      <c r="AK24" s="33" t="str">
        <f>VLOOKUP(AK23,[1]歩数!$B$2:$D$101,3,FALSE)</f>
        <v>御油</v>
      </c>
      <c r="AL24" s="28"/>
      <c r="AM24" s="33" t="str">
        <f>VLOOKUP(AM23,[1]歩数!$B$2:$D$101,3,FALSE)</f>
        <v>赤坂</v>
      </c>
      <c r="AN24" s="28"/>
      <c r="AO24" s="33" t="str">
        <f>VLOOKUP(AO23,[1]歩数!$B$2:$D$101,3,FALSE)</f>
        <v>藤川</v>
      </c>
      <c r="AP24" s="28"/>
      <c r="AQ24" s="33" t="str">
        <f>VLOOKUP(AQ23,[1]歩数!$B$2:$D$101,3,FALSE)</f>
        <v>岡崎</v>
      </c>
      <c r="AR24" s="28"/>
      <c r="AS24" s="33" t="str">
        <f>VLOOKUP(AS23,[1]歩数!$B$2:$D$101,3,FALSE)</f>
        <v>池鯉鮒</v>
      </c>
      <c r="AT24" s="40"/>
      <c r="AU24" s="34"/>
      <c r="AV24" s="2"/>
      <c r="AW24" s="2"/>
      <c r="AX24" s="8"/>
      <c r="AY24" s="8"/>
      <c r="AZ24" s="8"/>
    </row>
    <row r="25" spans="1:52" ht="18.75" customHeight="1" x14ac:dyDescent="0.45">
      <c r="A25" s="1"/>
      <c r="B25" s="1"/>
      <c r="C25" s="1"/>
      <c r="D25" s="1"/>
      <c r="E25" s="1"/>
      <c r="F25" s="17">
        <v>46315</v>
      </c>
      <c r="G25" s="18" t="str">
        <f t="shared" si="0"/>
        <v>(火)</v>
      </c>
      <c r="H25" s="19"/>
      <c r="I25" s="1"/>
      <c r="J25" s="1" t="str">
        <f>IF(H25="","",COUNT($F$6:F25))</f>
        <v/>
      </c>
      <c r="K25" s="17">
        <v>46346</v>
      </c>
      <c r="L25" s="18" t="str">
        <f t="shared" si="1"/>
        <v>(金)</v>
      </c>
      <c r="M25" s="19"/>
      <c r="N25" s="51"/>
      <c r="O25" s="1" t="str">
        <f>IF(M25="","",COUNT($K$6:K25))</f>
        <v/>
      </c>
      <c r="P25" s="52"/>
      <c r="Q25" s="52"/>
      <c r="R25" s="52"/>
      <c r="S25" s="52"/>
      <c r="T25" s="52"/>
      <c r="U25" s="54"/>
      <c r="V25" s="2"/>
      <c r="W25" s="43"/>
      <c r="X25" s="43"/>
      <c r="Y25" s="43"/>
      <c r="Z25" s="45"/>
      <c r="AA25" s="33"/>
      <c r="AB25" s="28"/>
      <c r="AC25" s="33"/>
      <c r="AD25" s="28"/>
      <c r="AE25" s="33"/>
      <c r="AF25" s="28"/>
      <c r="AG25" s="33"/>
      <c r="AH25" s="28"/>
      <c r="AI25" s="33"/>
      <c r="AJ25" s="28"/>
      <c r="AK25" s="33"/>
      <c r="AL25" s="28"/>
      <c r="AM25" s="33"/>
      <c r="AN25" s="28"/>
      <c r="AO25" s="33"/>
      <c r="AP25" s="28"/>
      <c r="AQ25" s="33"/>
      <c r="AR25" s="28"/>
      <c r="AS25" s="33"/>
      <c r="AT25" s="47"/>
      <c r="AU25" s="56"/>
      <c r="AV25" s="2"/>
      <c r="AW25" s="65"/>
      <c r="AX25" s="8"/>
      <c r="AY25" s="8"/>
      <c r="AZ25" s="8"/>
    </row>
    <row r="26" spans="1:52" ht="18.75" customHeight="1" x14ac:dyDescent="0.45">
      <c r="A26" s="1"/>
      <c r="B26" s="1"/>
      <c r="C26" s="1"/>
      <c r="D26" s="1"/>
      <c r="E26" s="1"/>
      <c r="F26" s="17">
        <v>46316</v>
      </c>
      <c r="G26" s="18" t="str">
        <f t="shared" si="0"/>
        <v>(水)</v>
      </c>
      <c r="H26" s="19"/>
      <c r="I26" s="1"/>
      <c r="J26" s="1" t="str">
        <f>IF(H26="","",COUNT($F$6:F26))</f>
        <v/>
      </c>
      <c r="K26" s="17">
        <v>46347</v>
      </c>
      <c r="L26" s="18" t="str">
        <f t="shared" si="1"/>
        <v>(土)</v>
      </c>
      <c r="M26" s="19"/>
      <c r="N26" s="51"/>
      <c r="O26" s="1" t="str">
        <f>IF(M26="","",COUNT($K$6:K26))</f>
        <v/>
      </c>
      <c r="P26" s="52"/>
      <c r="Q26" s="52"/>
      <c r="R26" s="52"/>
      <c r="S26" s="52"/>
      <c r="T26" s="52"/>
      <c r="U26" s="54"/>
      <c r="V26" s="2"/>
      <c r="W26" s="66"/>
      <c r="X26" s="66"/>
      <c r="Y26" s="66"/>
      <c r="Z26" s="45"/>
      <c r="AA26" s="36"/>
      <c r="AB26" s="28"/>
      <c r="AC26" s="36"/>
      <c r="AD26" s="28"/>
      <c r="AE26" s="36"/>
      <c r="AF26" s="28"/>
      <c r="AG26" s="36"/>
      <c r="AH26" s="28"/>
      <c r="AI26" s="36"/>
      <c r="AJ26" s="28"/>
      <c r="AK26" s="36"/>
      <c r="AL26" s="28"/>
      <c r="AM26" s="36"/>
      <c r="AN26" s="28"/>
      <c r="AO26" s="36"/>
      <c r="AP26" s="28"/>
      <c r="AQ26" s="36"/>
      <c r="AR26" s="28"/>
      <c r="AS26" s="36"/>
      <c r="AT26" s="55"/>
      <c r="AU26" s="34"/>
      <c r="AV26" s="63"/>
      <c r="AW26" s="63"/>
      <c r="AX26" s="8"/>
      <c r="AY26" s="8"/>
      <c r="AZ26" s="8"/>
    </row>
    <row r="27" spans="1:52" ht="18.75" customHeight="1" x14ac:dyDescent="0.45">
      <c r="A27" s="1"/>
      <c r="B27" s="1"/>
      <c r="C27" s="1"/>
      <c r="D27" s="1"/>
      <c r="E27" s="1"/>
      <c r="F27" s="17">
        <v>46317</v>
      </c>
      <c r="G27" s="18" t="str">
        <f t="shared" si="0"/>
        <v>(木)</v>
      </c>
      <c r="H27" s="19"/>
      <c r="I27" s="1"/>
      <c r="J27" s="1" t="str">
        <f>IF(H27="","",COUNT($F$6:F27))</f>
        <v/>
      </c>
      <c r="K27" s="17">
        <v>46348</v>
      </c>
      <c r="L27" s="18" t="str">
        <f t="shared" si="1"/>
        <v>(日)</v>
      </c>
      <c r="M27" s="19"/>
      <c r="N27" s="51"/>
      <c r="O27" s="1" t="str">
        <f>IF(M27="","",COUNT($K$6:K27))</f>
        <v/>
      </c>
      <c r="P27" s="52"/>
      <c r="Q27" s="52"/>
      <c r="R27" s="52"/>
      <c r="S27" s="52"/>
      <c r="T27" s="52"/>
      <c r="U27" s="54"/>
      <c r="V27" s="2"/>
      <c r="W27" s="3"/>
      <c r="X27" s="3"/>
      <c r="Y27" s="67"/>
      <c r="Z27" s="38"/>
      <c r="AA27" s="39"/>
      <c r="AB27" s="38"/>
      <c r="AC27" s="39"/>
      <c r="AD27" s="38"/>
      <c r="AE27" s="39"/>
      <c r="AF27" s="38"/>
      <c r="AG27" s="39"/>
      <c r="AH27" s="38"/>
      <c r="AI27" s="39"/>
      <c r="AJ27" s="38"/>
      <c r="AK27" s="39"/>
      <c r="AL27" s="38"/>
      <c r="AM27" s="39"/>
      <c r="AN27" s="38"/>
      <c r="AO27" s="39"/>
      <c r="AP27" s="38"/>
      <c r="AQ27" s="39"/>
      <c r="AR27" s="38"/>
      <c r="AS27" s="39"/>
      <c r="AT27" s="55"/>
      <c r="AU27" s="34"/>
      <c r="AV27" s="63"/>
      <c r="AW27" s="63"/>
      <c r="AX27" s="8"/>
      <c r="AY27" s="8"/>
      <c r="AZ27" s="8"/>
    </row>
    <row r="28" spans="1:52" ht="18.75" customHeight="1" x14ac:dyDescent="0.45">
      <c r="A28" s="1"/>
      <c r="B28" s="1"/>
      <c r="C28" s="1"/>
      <c r="D28" s="1"/>
      <c r="E28" s="1"/>
      <c r="F28" s="17">
        <v>46318</v>
      </c>
      <c r="G28" s="18" t="str">
        <f t="shared" si="0"/>
        <v>(金)</v>
      </c>
      <c r="H28" s="19"/>
      <c r="I28" s="1"/>
      <c r="J28" s="1" t="str">
        <f>IF(H28="","",COUNT($F$6:F28))</f>
        <v/>
      </c>
      <c r="K28" s="17">
        <v>46349</v>
      </c>
      <c r="L28" s="18" t="str">
        <f t="shared" si="1"/>
        <v>(月)</v>
      </c>
      <c r="M28" s="19"/>
      <c r="N28" s="51"/>
      <c r="O28" s="1" t="str">
        <f>IF(M28="","",COUNT($K$6:K28))</f>
        <v/>
      </c>
      <c r="P28" s="52"/>
      <c r="Q28" s="52"/>
      <c r="R28" s="52"/>
      <c r="S28" s="52"/>
      <c r="T28" s="52"/>
      <c r="U28" s="54"/>
      <c r="V28" s="2"/>
      <c r="W28" s="3"/>
      <c r="X28" s="3"/>
      <c r="Y28" s="67"/>
      <c r="Z28" s="45" t="str">
        <f>IF($T$39&gt;=VLOOKUP(AA28,[1]歩数!$B$3:$C$90,2,0),"➡","⇨")</f>
        <v>⇨</v>
      </c>
      <c r="AA28" s="46">
        <v>41</v>
      </c>
      <c r="AB28" s="28" t="str">
        <f>IF($T$39&gt;=VLOOKUP(AC28,[1]歩数!$B$3:$C$90,2,0),"➡","⇨")</f>
        <v>⇨</v>
      </c>
      <c r="AC28" s="46">
        <v>42</v>
      </c>
      <c r="AD28" s="28" t="str">
        <f>IF($T$39&gt;=VLOOKUP(AE28,[1]歩数!$B$3:$C$90,2,0),"➡","⇨")</f>
        <v>⇨</v>
      </c>
      <c r="AE28" s="46">
        <v>43</v>
      </c>
      <c r="AF28" s="28" t="str">
        <f>IF($T$39&gt;=VLOOKUP(AG28,[1]歩数!$B$3:$C$90,2,0),"➡","⇨")</f>
        <v>⇨</v>
      </c>
      <c r="AG28" s="46">
        <v>44</v>
      </c>
      <c r="AH28" s="28" t="str">
        <f>IF($T$39&gt;=VLOOKUP(AI28,[1]歩数!$B$3:$C$90,2,0),"➡","⇨")</f>
        <v>⇨</v>
      </c>
      <c r="AI28" s="46">
        <v>45</v>
      </c>
      <c r="AJ28" s="28" t="str">
        <f>IF($T$39&gt;=VLOOKUP(AK28,[1]歩数!$B$3:$C$90,2,0),"➡","⇨")</f>
        <v>⇨</v>
      </c>
      <c r="AK28" s="46">
        <v>46</v>
      </c>
      <c r="AL28" s="28" t="str">
        <f>IF($T$39&gt;=VLOOKUP(AM28,[1]歩数!$B$3:$C$90,2,0),"➡","⇨")</f>
        <v>⇨</v>
      </c>
      <c r="AM28" s="46">
        <v>47</v>
      </c>
      <c r="AN28" s="28" t="str">
        <f>IF($T$39&gt;=VLOOKUP(AO28,[1]歩数!$B$3:$C$90,2,0),"➡","⇨")</f>
        <v>⇨</v>
      </c>
      <c r="AO28" s="46">
        <v>48</v>
      </c>
      <c r="AP28" s="28" t="str">
        <f>IF($T$39&gt;=VLOOKUP(AQ28,[1]歩数!$B$3:$C$90,2,0),"➡","⇨")</f>
        <v>⇨</v>
      </c>
      <c r="AQ28" s="46">
        <v>49</v>
      </c>
      <c r="AR28" s="28" t="str">
        <f>IF($T$39&gt;=VLOOKUP(AS28,[1]歩数!$B$3:$C$90,2,0),"➡","⇨")</f>
        <v>⇨</v>
      </c>
      <c r="AS28" s="46">
        <v>50</v>
      </c>
      <c r="AT28" s="55"/>
      <c r="AU28" s="34"/>
      <c r="AV28" s="8"/>
      <c r="AW28" s="8"/>
      <c r="AX28" s="8"/>
      <c r="AY28" s="8"/>
      <c r="AZ28" s="8"/>
    </row>
    <row r="29" spans="1:52" ht="18.75" customHeight="1" x14ac:dyDescent="0.45">
      <c r="A29" s="1"/>
      <c r="B29" s="1"/>
      <c r="C29" s="1"/>
      <c r="D29" s="1"/>
      <c r="E29" s="1"/>
      <c r="F29" s="17">
        <v>46319</v>
      </c>
      <c r="G29" s="18" t="str">
        <f t="shared" si="0"/>
        <v>(土)</v>
      </c>
      <c r="H29" s="19"/>
      <c r="I29" s="1"/>
      <c r="J29" s="1" t="str">
        <f>IF(H29="","",COUNT($F$6:F29))</f>
        <v/>
      </c>
      <c r="K29" s="17">
        <v>46350</v>
      </c>
      <c r="L29" s="18" t="str">
        <f t="shared" si="1"/>
        <v>(火)</v>
      </c>
      <c r="M29" s="19"/>
      <c r="N29" s="51"/>
      <c r="O29" s="1" t="str">
        <f>IF(M29="","",COUNT($K$6:K29))</f>
        <v/>
      </c>
      <c r="P29" s="52"/>
      <c r="Q29" s="52"/>
      <c r="R29" s="52"/>
      <c r="S29" s="52"/>
      <c r="T29" s="52"/>
      <c r="U29" s="54"/>
      <c r="V29" s="2"/>
      <c r="W29" s="59"/>
      <c r="X29" s="59"/>
      <c r="Y29" s="67"/>
      <c r="Z29" s="45"/>
      <c r="AA29" s="33" t="str">
        <f>VLOOKUP(AA28,[1]歩数!$B$2:$D$101,3,FALSE)</f>
        <v>鳴海</v>
      </c>
      <c r="AB29" s="28"/>
      <c r="AC29" s="33" t="str">
        <f>VLOOKUP(AC28,[1]歩数!$B$2:$D$101,3,FALSE)</f>
        <v>宮</v>
      </c>
      <c r="AD29" s="28"/>
      <c r="AE29" s="33" t="str">
        <f>VLOOKUP(AE28,[1]歩数!$B$2:$D$101,3,FALSE)</f>
        <v>桑名</v>
      </c>
      <c r="AF29" s="28"/>
      <c r="AG29" s="33" t="str">
        <f>VLOOKUP(AG28,[1]歩数!$B$2:$D$101,3,FALSE)</f>
        <v>四日市</v>
      </c>
      <c r="AH29" s="28"/>
      <c r="AI29" s="33" t="str">
        <f>VLOOKUP(AI28,[1]歩数!$B$2:$D$101,3,FALSE)</f>
        <v>石薬師</v>
      </c>
      <c r="AJ29" s="28"/>
      <c r="AK29" s="33" t="str">
        <f>VLOOKUP(AK28,[1]歩数!$B$2:$D$101,3,FALSE)</f>
        <v>庄野</v>
      </c>
      <c r="AL29" s="28"/>
      <c r="AM29" s="33" t="str">
        <f>VLOOKUP(AM28,[1]歩数!$B$2:$D$101,3,FALSE)</f>
        <v>亀山</v>
      </c>
      <c r="AN29" s="28"/>
      <c r="AO29" s="33" t="str">
        <f>VLOOKUP(AO28,[1]歩数!$B$2:$D$101,3,FALSE)</f>
        <v>関</v>
      </c>
      <c r="AP29" s="28"/>
      <c r="AQ29" s="33" t="str">
        <f>VLOOKUP(AQ28,[1]歩数!$B$2:$D$101,3,FALSE)</f>
        <v>坂下</v>
      </c>
      <c r="AR29" s="28"/>
      <c r="AS29" s="33" t="str">
        <f>VLOOKUP(AS28,[1]歩数!$B$2:$D$101,3,FALSE)</f>
        <v>土山</v>
      </c>
      <c r="AT29" s="55"/>
      <c r="AU29" s="56"/>
      <c r="AV29" s="8"/>
      <c r="AW29" s="8"/>
      <c r="AX29" s="8"/>
      <c r="AY29" s="8"/>
      <c r="AZ29" s="8"/>
    </row>
    <row r="30" spans="1:52" ht="18.75" customHeight="1" x14ac:dyDescent="0.45">
      <c r="A30" s="1"/>
      <c r="B30" s="1"/>
      <c r="C30" s="1"/>
      <c r="D30" s="1"/>
      <c r="E30" s="1"/>
      <c r="F30" s="17">
        <v>46320</v>
      </c>
      <c r="G30" s="18" t="str">
        <f t="shared" si="0"/>
        <v>(日)</v>
      </c>
      <c r="H30" s="19"/>
      <c r="I30" s="1"/>
      <c r="J30" s="1" t="str">
        <f>IF(H30="","",COUNT($F$6:F30))</f>
        <v/>
      </c>
      <c r="K30" s="17">
        <v>46351</v>
      </c>
      <c r="L30" s="18" t="str">
        <f t="shared" si="1"/>
        <v>(水)</v>
      </c>
      <c r="M30" s="19"/>
      <c r="N30" s="51"/>
      <c r="O30" s="1" t="str">
        <f>IF(M30="","",COUNT($K$6:K30))</f>
        <v/>
      </c>
      <c r="P30" s="52"/>
      <c r="Q30" s="52"/>
      <c r="R30" s="52"/>
      <c r="S30" s="52"/>
      <c r="T30" s="52"/>
      <c r="U30" s="54"/>
      <c r="V30" s="2"/>
      <c r="W30" s="43"/>
      <c r="X30" s="43"/>
      <c r="Y30" s="67"/>
      <c r="Z30" s="45"/>
      <c r="AA30" s="33"/>
      <c r="AB30" s="28"/>
      <c r="AC30" s="33"/>
      <c r="AD30" s="28"/>
      <c r="AE30" s="33"/>
      <c r="AF30" s="28"/>
      <c r="AG30" s="33"/>
      <c r="AH30" s="28"/>
      <c r="AI30" s="33"/>
      <c r="AJ30" s="28"/>
      <c r="AK30" s="33"/>
      <c r="AL30" s="28"/>
      <c r="AM30" s="33"/>
      <c r="AN30" s="28"/>
      <c r="AO30" s="33"/>
      <c r="AP30" s="28"/>
      <c r="AQ30" s="33"/>
      <c r="AR30" s="28"/>
      <c r="AS30" s="33"/>
      <c r="AT30" s="55"/>
      <c r="AU30" s="56"/>
      <c r="AV30" s="8"/>
      <c r="AW30" s="8"/>
      <c r="AX30" s="8"/>
      <c r="AY30" s="8"/>
      <c r="AZ30" s="8"/>
    </row>
    <row r="31" spans="1:52" ht="18.75" customHeight="1" x14ac:dyDescent="0.45">
      <c r="A31" s="1"/>
      <c r="B31" s="1"/>
      <c r="C31" s="1"/>
      <c r="D31" s="1"/>
      <c r="E31" s="1"/>
      <c r="F31" s="17">
        <v>46321</v>
      </c>
      <c r="G31" s="18" t="str">
        <f t="shared" si="0"/>
        <v>(月)</v>
      </c>
      <c r="H31" s="19"/>
      <c r="I31" s="1"/>
      <c r="J31" s="1" t="str">
        <f>IF(H31="","",COUNT($F$6:F31))</f>
        <v/>
      </c>
      <c r="K31" s="17">
        <v>46352</v>
      </c>
      <c r="L31" s="18" t="str">
        <f t="shared" si="1"/>
        <v>(木)</v>
      </c>
      <c r="M31" s="19"/>
      <c r="N31" s="51"/>
      <c r="O31" s="1" t="str">
        <f>IF(M31="","",COUNT($K$6:K31))</f>
        <v/>
      </c>
      <c r="P31" s="52"/>
      <c r="Q31" s="52"/>
      <c r="R31" s="52"/>
      <c r="S31" s="52"/>
      <c r="T31" s="52"/>
      <c r="U31" s="54"/>
      <c r="V31" s="2"/>
      <c r="W31" s="43"/>
      <c r="X31" s="43"/>
      <c r="Y31" s="67"/>
      <c r="Z31" s="45"/>
      <c r="AA31" s="36"/>
      <c r="AB31" s="28"/>
      <c r="AC31" s="36"/>
      <c r="AD31" s="28"/>
      <c r="AE31" s="36"/>
      <c r="AF31" s="28"/>
      <c r="AG31" s="36"/>
      <c r="AH31" s="28"/>
      <c r="AI31" s="36"/>
      <c r="AJ31" s="28"/>
      <c r="AK31" s="36"/>
      <c r="AL31" s="28"/>
      <c r="AM31" s="36"/>
      <c r="AN31" s="28"/>
      <c r="AO31" s="36"/>
      <c r="AP31" s="28"/>
      <c r="AQ31" s="36"/>
      <c r="AR31" s="28"/>
      <c r="AS31" s="36"/>
      <c r="AT31" s="47"/>
      <c r="AU31" s="68"/>
      <c r="AV31" s="68"/>
      <c r="AW31" s="68"/>
      <c r="AX31" s="8"/>
      <c r="AY31" s="8"/>
      <c r="AZ31" s="8"/>
    </row>
    <row r="32" spans="1:52" ht="18.75" customHeight="1" x14ac:dyDescent="0.45">
      <c r="A32" s="1"/>
      <c r="B32" s="1"/>
      <c r="C32" s="1"/>
      <c r="D32" s="1"/>
      <c r="E32" s="1"/>
      <c r="F32" s="17">
        <v>46322</v>
      </c>
      <c r="G32" s="18" t="str">
        <f t="shared" si="0"/>
        <v>(火)</v>
      </c>
      <c r="H32" s="19"/>
      <c r="I32" s="1"/>
      <c r="J32" s="1" t="str">
        <f>IF(H32="","",COUNT($F$6:F32))</f>
        <v/>
      </c>
      <c r="K32" s="17">
        <v>46353</v>
      </c>
      <c r="L32" s="18" t="str">
        <f t="shared" si="1"/>
        <v>(金)</v>
      </c>
      <c r="M32" s="19"/>
      <c r="N32" s="51"/>
      <c r="O32" s="1" t="str">
        <f>IF(M32="","",COUNT($K$6:K32))</f>
        <v/>
      </c>
      <c r="P32" s="52"/>
      <c r="Q32" s="52"/>
      <c r="R32" s="52"/>
      <c r="S32" s="52"/>
      <c r="T32" s="52"/>
      <c r="U32" s="54"/>
      <c r="V32" s="2"/>
      <c r="W32" s="59"/>
      <c r="X32" s="59"/>
      <c r="Y32" s="34"/>
      <c r="Z32" s="38"/>
      <c r="AA32" s="69"/>
      <c r="AB32" s="38"/>
      <c r="AC32" s="69"/>
      <c r="AD32" s="38"/>
      <c r="AE32" s="69"/>
      <c r="AF32" s="38"/>
      <c r="AG32" s="69"/>
      <c r="AH32" s="38"/>
      <c r="AI32" s="69"/>
      <c r="AJ32" s="38"/>
      <c r="AK32" s="69"/>
      <c r="AL32" s="38"/>
      <c r="AM32" s="69"/>
      <c r="AN32" s="38"/>
      <c r="AO32" s="69"/>
      <c r="AP32" s="38"/>
      <c r="AQ32" s="69"/>
      <c r="AR32" s="38"/>
      <c r="AS32" s="69"/>
      <c r="AT32" s="40"/>
      <c r="AU32" s="2"/>
      <c r="AV32" s="5"/>
      <c r="AW32" s="5"/>
      <c r="AX32" s="8"/>
      <c r="AY32" s="8"/>
      <c r="AZ32" s="8"/>
    </row>
    <row r="33" spans="1:52" ht="18.75" customHeight="1" x14ac:dyDescent="0.45">
      <c r="A33" s="1"/>
      <c r="B33" s="1"/>
      <c r="C33" s="1"/>
      <c r="D33" s="1"/>
      <c r="E33" s="1"/>
      <c r="F33" s="17">
        <v>46323</v>
      </c>
      <c r="G33" s="18" t="str">
        <f t="shared" si="0"/>
        <v>(水)</v>
      </c>
      <c r="H33" s="19"/>
      <c r="I33" s="1"/>
      <c r="J33" s="1" t="str">
        <f>IF(H33="","",COUNT($F$6:F33))</f>
        <v/>
      </c>
      <c r="K33" s="17">
        <v>46354</v>
      </c>
      <c r="L33" s="18" t="str">
        <f t="shared" si="1"/>
        <v>(土)</v>
      </c>
      <c r="M33" s="19"/>
      <c r="N33" s="51"/>
      <c r="O33" s="1" t="str">
        <f>IF(M33="","",COUNT($K$6:K33))</f>
        <v/>
      </c>
      <c r="P33" s="52"/>
      <c r="Q33" s="52"/>
      <c r="R33" s="52"/>
      <c r="S33" s="52"/>
      <c r="T33" s="52"/>
      <c r="U33" s="54"/>
      <c r="V33" s="2"/>
      <c r="W33" s="3"/>
      <c r="X33" s="3"/>
      <c r="Y33" s="3"/>
      <c r="Z33" s="45" t="str">
        <f>IF($T$39&gt;=VLOOKUP(AA33,[1]歩数!$B$3:$C$90,2,0),"➡","⇨")</f>
        <v>⇨</v>
      </c>
      <c r="AA33" s="70">
        <v>51</v>
      </c>
      <c r="AB33" s="28" t="str">
        <f>IF($T$39&gt;=VLOOKUP(AC33,[1]歩数!$B$3:$C$90,2,0),"➡","⇨")</f>
        <v>⇨</v>
      </c>
      <c r="AC33" s="70">
        <v>52</v>
      </c>
      <c r="AD33" s="28" t="str">
        <f>IF($T$39&gt;=VLOOKUP(AE33,[1]歩数!$B$3:$C$90,2,0),"➡","⇨")</f>
        <v>⇨</v>
      </c>
      <c r="AE33" s="70">
        <v>53</v>
      </c>
      <c r="AF33" s="28" t="str">
        <f>IF($T$39&gt;=VLOOKUP(AG33,[1]歩数!$B$3:$C$90,2,0),"➡","⇨")</f>
        <v>⇨</v>
      </c>
      <c r="AG33" s="70">
        <v>54</v>
      </c>
      <c r="AH33" s="28" t="str">
        <f>IF($T$39&gt;=VLOOKUP(AI33,[1]歩数!$B$3:$C$90,2,0),"➡","⇨")</f>
        <v>⇨</v>
      </c>
      <c r="AI33" s="70">
        <v>55</v>
      </c>
      <c r="AJ33" s="60"/>
      <c r="AK33" s="5" t="s">
        <v>9</v>
      </c>
      <c r="AL33" s="38"/>
      <c r="AM33" s="71"/>
      <c r="AN33" s="38"/>
      <c r="AO33" s="71"/>
      <c r="AP33" s="38"/>
      <c r="AQ33" s="71"/>
      <c r="AR33" s="38"/>
      <c r="AS33" s="71"/>
      <c r="AT33" s="40"/>
      <c r="AU33" s="2"/>
      <c r="AV33" s="8"/>
      <c r="AW33" s="8"/>
      <c r="AX33" s="8"/>
      <c r="AY33" s="8"/>
      <c r="AZ33" s="8"/>
    </row>
    <row r="34" spans="1:52" ht="18.75" customHeight="1" x14ac:dyDescent="0.45">
      <c r="A34" s="1"/>
      <c r="B34" s="1"/>
      <c r="C34" s="1"/>
      <c r="D34" s="1"/>
      <c r="E34" s="1"/>
      <c r="F34" s="17">
        <v>46324</v>
      </c>
      <c r="G34" s="18" t="str">
        <f t="shared" si="0"/>
        <v>(木)</v>
      </c>
      <c r="H34" s="19"/>
      <c r="I34" s="1"/>
      <c r="J34" s="1" t="str">
        <f>IF(H34="","",COUNT($F$6:F34))</f>
        <v/>
      </c>
      <c r="K34" s="17">
        <v>46355</v>
      </c>
      <c r="L34" s="18" t="str">
        <f t="shared" si="1"/>
        <v>(日)</v>
      </c>
      <c r="M34" s="19"/>
      <c r="N34" s="51"/>
      <c r="O34" s="1" t="str">
        <f>IF(M34="","",COUNT($K$6:K34))</f>
        <v/>
      </c>
      <c r="P34" s="52"/>
      <c r="Q34" s="52"/>
      <c r="R34" s="52"/>
      <c r="S34" s="52"/>
      <c r="T34" s="52"/>
      <c r="U34" s="54"/>
      <c r="V34" s="2"/>
      <c r="W34" s="3"/>
      <c r="X34" s="3"/>
      <c r="Y34" s="3"/>
      <c r="Z34" s="45"/>
      <c r="AA34" s="33" t="str">
        <f>VLOOKUP(AA33,[1]歩数!$B$2:$D$101,3,FALSE)</f>
        <v>水口</v>
      </c>
      <c r="AB34" s="28"/>
      <c r="AC34" s="33" t="str">
        <f>VLOOKUP(AC33,[1]歩数!$B$2:$D$101,3,FALSE)</f>
        <v>石部</v>
      </c>
      <c r="AD34" s="28"/>
      <c r="AE34" s="33" t="str">
        <f>VLOOKUP(AE33,[1]歩数!$B$2:$D$101,3,FALSE)</f>
        <v>草津</v>
      </c>
      <c r="AF34" s="28"/>
      <c r="AG34" s="33" t="str">
        <f>VLOOKUP(AG33,[1]歩数!$B$2:$D$101,3,FALSE)</f>
        <v>大津</v>
      </c>
      <c r="AH34" s="28"/>
      <c r="AI34" s="33" t="str">
        <f>VLOOKUP(AI33,[1]歩数!$B$2:$D$101,3,FALSE)</f>
        <v>三条大橋</v>
      </c>
      <c r="AJ34" s="60"/>
      <c r="AK34" s="38"/>
      <c r="AL34" s="38"/>
      <c r="AM34" s="72"/>
      <c r="AN34" s="38"/>
      <c r="AO34" s="72"/>
      <c r="AP34" s="38"/>
      <c r="AQ34" s="72"/>
      <c r="AR34" s="38"/>
      <c r="AS34" s="72"/>
      <c r="AT34" s="40"/>
      <c r="AU34" s="34"/>
      <c r="AV34" s="8"/>
      <c r="AW34" s="8"/>
      <c r="AX34" s="8"/>
      <c r="AY34" s="8"/>
      <c r="AZ34" s="8"/>
    </row>
    <row r="35" spans="1:52" ht="18.75" customHeight="1" x14ac:dyDescent="0.45">
      <c r="A35" s="1"/>
      <c r="B35" s="1"/>
      <c r="C35" s="1"/>
      <c r="D35" s="1"/>
      <c r="E35" s="1"/>
      <c r="F35" s="17">
        <v>46325</v>
      </c>
      <c r="G35" s="18" t="str">
        <f t="shared" si="0"/>
        <v>(金)</v>
      </c>
      <c r="H35" s="19"/>
      <c r="I35" s="1"/>
      <c r="J35" s="1" t="str">
        <f>IF(H35="","",COUNT($F$6:F35))</f>
        <v/>
      </c>
      <c r="K35" s="73">
        <v>46356</v>
      </c>
      <c r="L35" s="74" t="str">
        <f t="shared" si="1"/>
        <v>(月)</v>
      </c>
      <c r="M35" s="75"/>
      <c r="N35" s="51"/>
      <c r="O35" s="1" t="str">
        <f>IF(M35="","",COUNT($K$6:K35))</f>
        <v/>
      </c>
      <c r="P35" s="52"/>
      <c r="Q35" s="52"/>
      <c r="R35" s="52"/>
      <c r="S35" s="52"/>
      <c r="T35" s="52"/>
      <c r="U35" s="54"/>
      <c r="V35" s="2"/>
      <c r="W35" s="59" t="s">
        <v>10</v>
      </c>
      <c r="X35" s="59"/>
      <c r="Y35" s="59"/>
      <c r="Z35" s="45"/>
      <c r="AA35" s="33"/>
      <c r="AB35" s="28"/>
      <c r="AC35" s="33"/>
      <c r="AD35" s="28"/>
      <c r="AE35" s="33"/>
      <c r="AF35" s="28"/>
      <c r="AG35" s="33"/>
      <c r="AH35" s="28"/>
      <c r="AI35" s="33"/>
      <c r="AJ35" s="60"/>
      <c r="AK35" s="72"/>
      <c r="AL35" s="38"/>
      <c r="AM35" s="72"/>
      <c r="AN35" s="38"/>
      <c r="AO35" s="72"/>
      <c r="AP35" s="38"/>
      <c r="AQ35" s="72"/>
      <c r="AR35" s="38"/>
      <c r="AS35" s="72"/>
      <c r="AT35" s="40"/>
      <c r="AU35" s="2"/>
      <c r="AV35" s="2"/>
      <c r="AW35" s="2"/>
      <c r="AX35" s="8"/>
      <c r="AY35" s="8"/>
      <c r="AZ35" s="8"/>
    </row>
    <row r="36" spans="1:52" ht="18.75" customHeight="1" x14ac:dyDescent="0.45">
      <c r="A36" s="1"/>
      <c r="B36" s="1"/>
      <c r="C36" s="1"/>
      <c r="D36" s="1"/>
      <c r="E36" s="1"/>
      <c r="F36" s="73">
        <v>46326</v>
      </c>
      <c r="G36" s="74" t="str">
        <f t="shared" si="0"/>
        <v>(土)</v>
      </c>
      <c r="H36" s="75"/>
      <c r="I36" s="1"/>
      <c r="J36" s="1" t="str">
        <f>IF(H36="","",COUNT($F$6:F36))</f>
        <v/>
      </c>
      <c r="K36" s="1"/>
      <c r="L36" s="53" t="s">
        <v>11</v>
      </c>
      <c r="M36" s="76" t="str">
        <f ca="1">IF(Q3&gt;=46356,SUM(M6:M35),IF(SUM(M6:M35)&lt;1,"歩",SUM(M6:M35)))</f>
        <v>歩</v>
      </c>
      <c r="N36" s="1"/>
      <c r="O36" s="1">
        <f>COUNT(O6:O35)</f>
        <v>0</v>
      </c>
      <c r="P36" s="1"/>
      <c r="Q36" s="1"/>
      <c r="R36" s="1"/>
      <c r="S36" s="1"/>
      <c r="T36" s="1"/>
      <c r="U36" s="1"/>
      <c r="V36" s="2"/>
      <c r="W36" s="59" t="s">
        <v>12</v>
      </c>
      <c r="X36" s="59"/>
      <c r="Y36" s="59"/>
      <c r="Z36" s="45"/>
      <c r="AA36" s="36"/>
      <c r="AB36" s="28"/>
      <c r="AC36" s="36"/>
      <c r="AD36" s="28"/>
      <c r="AE36" s="36"/>
      <c r="AF36" s="28"/>
      <c r="AG36" s="36"/>
      <c r="AH36" s="28"/>
      <c r="AI36" s="36"/>
      <c r="AJ36" s="60"/>
      <c r="AK36" s="72"/>
      <c r="AL36" s="38"/>
      <c r="AM36" s="72"/>
      <c r="AN36" s="38"/>
      <c r="AO36" s="72"/>
      <c r="AP36" s="38"/>
      <c r="AQ36" s="72"/>
      <c r="AR36" s="38"/>
      <c r="AS36" s="72"/>
      <c r="AT36" s="40"/>
      <c r="AU36" s="2"/>
      <c r="AV36" s="2"/>
      <c r="AW36" s="2"/>
      <c r="AX36" s="8"/>
      <c r="AY36" s="8"/>
      <c r="AZ36" s="8"/>
    </row>
    <row r="37" spans="1:52" ht="18.75" customHeight="1" x14ac:dyDescent="0.45">
      <c r="A37" s="1"/>
      <c r="B37" s="1"/>
      <c r="C37" s="1"/>
      <c r="D37" s="1"/>
      <c r="E37" s="1"/>
      <c r="F37" s="1"/>
      <c r="G37" s="53" t="s">
        <v>11</v>
      </c>
      <c r="H37" s="76" t="str">
        <f>IF(J40&gt;31,SUM(H6:H36),IF(SUM(H6:H36)&lt;1,"歩",SUM(H6:H36)))</f>
        <v>歩</v>
      </c>
      <c r="I37" s="1"/>
      <c r="J37" s="1">
        <f>COUNT(J6:J36)</f>
        <v>0</v>
      </c>
      <c r="K37" s="1"/>
      <c r="L37" s="53"/>
      <c r="M37" s="76"/>
      <c r="N37" s="1"/>
      <c r="O37" s="1"/>
      <c r="P37" s="1"/>
      <c r="Q37" s="1"/>
      <c r="R37" s="1"/>
      <c r="S37" s="1"/>
      <c r="T37" s="1"/>
      <c r="U37" s="1"/>
      <c r="V37" s="2"/>
      <c r="W37" s="3"/>
      <c r="X37" s="3"/>
      <c r="Y37" s="34"/>
      <c r="Z37" s="77"/>
      <c r="AA37" s="69"/>
      <c r="AB37" s="77"/>
      <c r="AC37" s="69"/>
      <c r="AD37" s="77"/>
      <c r="AE37" s="69"/>
      <c r="AF37" s="77"/>
      <c r="AG37" s="69"/>
      <c r="AH37" s="77"/>
      <c r="AI37" s="69"/>
      <c r="AJ37" s="77"/>
      <c r="AK37" s="71"/>
      <c r="AL37" s="77"/>
      <c r="AM37" s="71"/>
      <c r="AN37" s="77"/>
      <c r="AO37" s="71"/>
      <c r="AP37" s="77"/>
      <c r="AQ37" s="71"/>
      <c r="AR37" s="77"/>
      <c r="AS37" s="71"/>
      <c r="AT37" s="40"/>
      <c r="AU37" s="2"/>
      <c r="AV37" s="2"/>
      <c r="AW37" s="2"/>
      <c r="AX37" s="8"/>
      <c r="AY37" s="8"/>
      <c r="AZ37" s="8"/>
    </row>
    <row r="38" spans="1:52" ht="18.75" customHeight="1" x14ac:dyDescent="0.45">
      <c r="A38" s="1"/>
      <c r="B38" s="1"/>
      <c r="C38" s="1"/>
      <c r="D38" s="1"/>
      <c r="E38" s="1"/>
      <c r="F38" s="1"/>
      <c r="G38" s="53"/>
      <c r="H38" s="76"/>
      <c r="I38" s="1"/>
      <c r="J38" s="1"/>
      <c r="K38" s="1"/>
      <c r="L38" s="1"/>
      <c r="M38" s="1"/>
      <c r="N38" s="1"/>
      <c r="O38" s="78"/>
      <c r="P38" s="1"/>
      <c r="Q38" s="1"/>
      <c r="R38" s="1"/>
      <c r="S38" s="1"/>
      <c r="T38" s="1"/>
      <c r="U38" s="1"/>
      <c r="V38" s="2"/>
      <c r="W38" s="79"/>
      <c r="X38" s="80"/>
      <c r="Y38" s="80"/>
      <c r="Z38" s="81"/>
      <c r="AA38" s="43"/>
      <c r="AB38" s="38"/>
      <c r="AC38" s="82"/>
      <c r="AD38" s="38"/>
      <c r="AE38" s="59" t="s">
        <v>13</v>
      </c>
      <c r="AF38" s="59"/>
      <c r="AG38" s="59"/>
      <c r="AH38" s="59"/>
      <c r="AI38" s="59"/>
      <c r="AJ38" s="83"/>
      <c r="AK38" s="82"/>
      <c r="AL38" s="83"/>
      <c r="AM38" s="82"/>
      <c r="AN38" s="83"/>
      <c r="AO38" s="82"/>
      <c r="AP38" s="38"/>
      <c r="AQ38" s="82"/>
      <c r="AR38" s="38"/>
      <c r="AS38" s="71"/>
      <c r="AT38" s="38"/>
      <c r="AU38" s="2"/>
      <c r="AV38" s="2"/>
      <c r="AW38" s="2"/>
      <c r="AX38" s="8"/>
      <c r="AY38" s="8"/>
      <c r="AZ38" s="8"/>
    </row>
    <row r="39" spans="1:52" ht="18.75" customHeight="1" x14ac:dyDescent="0.45">
      <c r="A39" s="1"/>
      <c r="B39" s="1"/>
      <c r="C39" s="1"/>
      <c r="D39" s="1"/>
      <c r="E39" s="1"/>
      <c r="F39" s="1"/>
      <c r="G39" s="1"/>
      <c r="H39" s="1"/>
      <c r="I39" s="1"/>
      <c r="J39" s="78">
        <f>SUM(H6:H36)</f>
        <v>0</v>
      </c>
      <c r="K39" s="1"/>
      <c r="L39" s="1"/>
      <c r="M39" s="1"/>
      <c r="N39" s="1"/>
      <c r="O39" s="84">
        <f>SUM(M6:M35)</f>
        <v>0</v>
      </c>
      <c r="P39" s="1"/>
      <c r="Q39" s="1"/>
      <c r="R39" s="1"/>
      <c r="S39" s="1"/>
      <c r="T39" s="85">
        <f>J39+O39</f>
        <v>0</v>
      </c>
      <c r="U39" s="1"/>
      <c r="V39" s="2"/>
      <c r="W39" s="86"/>
      <c r="X39" s="86"/>
      <c r="Y39" s="86"/>
      <c r="Z39" s="81"/>
      <c r="AA39" s="43"/>
      <c r="AB39" s="38"/>
      <c r="AC39" s="39"/>
      <c r="AD39" s="38"/>
      <c r="AE39" s="59" t="s">
        <v>14</v>
      </c>
      <c r="AF39" s="59"/>
      <c r="AG39" s="59"/>
      <c r="AH39" s="59"/>
      <c r="AI39" s="59"/>
      <c r="AJ39" s="83"/>
      <c r="AK39" s="39"/>
      <c r="AL39" s="83"/>
      <c r="AM39" s="39"/>
      <c r="AN39" s="83"/>
      <c r="AO39" s="39"/>
      <c r="AP39" s="38"/>
      <c r="AQ39" s="39"/>
      <c r="AR39" s="38"/>
      <c r="AS39" s="39"/>
      <c r="AT39" s="38"/>
      <c r="AU39" s="56"/>
      <c r="AV39" s="8"/>
      <c r="AW39" s="8"/>
      <c r="AX39" s="8"/>
      <c r="AY39" s="8"/>
      <c r="AZ39" s="8"/>
    </row>
    <row r="40" spans="1:52" ht="18.75" customHeight="1" x14ac:dyDescent="0.45">
      <c r="A40" s="1"/>
      <c r="B40" s="1"/>
      <c r="C40" s="1"/>
      <c r="D40" s="1"/>
      <c r="E40" s="1"/>
      <c r="F40" s="87" t="s">
        <v>15</v>
      </c>
      <c r="G40" s="88"/>
      <c r="H40" s="89" t="str">
        <f>IF(J40=0,"歩",J39/J40)</f>
        <v>歩</v>
      </c>
      <c r="I40" s="1"/>
      <c r="J40" s="1">
        <f>IF(OR(O36&gt;0),31,MAX(J6:J36))</f>
        <v>0</v>
      </c>
      <c r="K40" s="87" t="s">
        <v>16</v>
      </c>
      <c r="L40" s="88"/>
      <c r="M40" s="90" t="str">
        <f ca="1">IF(Q3&gt;=46356,O39/O40,IF(COUNT(M6:M35)=0,"歩",O39/O40))</f>
        <v>歩</v>
      </c>
      <c r="N40" s="1"/>
      <c r="O40" s="1">
        <f ca="1">IF(Q3&gt;45260,30,MAX(O6:O35))</f>
        <v>30</v>
      </c>
      <c r="P40" s="1"/>
      <c r="Q40" s="1"/>
      <c r="R40" s="1"/>
      <c r="S40" s="1"/>
      <c r="T40" s="91"/>
      <c r="U40" s="1"/>
      <c r="V40" s="2"/>
      <c r="W40" s="3"/>
      <c r="X40" s="3"/>
      <c r="Y40" s="2"/>
      <c r="Z40" s="81"/>
      <c r="AA40" s="39"/>
      <c r="AB40" s="38"/>
      <c r="AC40" s="39"/>
      <c r="AD40" s="38"/>
      <c r="AE40" s="39"/>
      <c r="AF40" s="38"/>
      <c r="AG40" s="39"/>
      <c r="AH40" s="83"/>
      <c r="AI40" s="39"/>
      <c r="AJ40" s="83"/>
      <c r="AK40" s="39"/>
      <c r="AL40" s="83"/>
      <c r="AM40" s="39"/>
      <c r="AN40" s="83"/>
      <c r="AO40" s="39"/>
      <c r="AP40" s="38"/>
      <c r="AQ40" s="39"/>
      <c r="AR40" s="38"/>
      <c r="AS40" s="39"/>
      <c r="AT40" s="38"/>
      <c r="AU40" s="56"/>
      <c r="AV40" s="8"/>
      <c r="AW40" s="8"/>
      <c r="AX40" s="8"/>
      <c r="AY40" s="8"/>
      <c r="AZ40" s="8"/>
    </row>
    <row r="41" spans="1:52" ht="8.25" customHeight="1" thickBot="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2"/>
      <c r="W41" s="3"/>
      <c r="X41" s="3"/>
      <c r="Y41" s="2"/>
      <c r="Z41" s="81"/>
      <c r="AA41" s="39"/>
      <c r="AB41" s="38"/>
      <c r="AC41" s="39"/>
      <c r="AD41" s="38"/>
      <c r="AE41" s="39"/>
      <c r="AF41" s="38"/>
      <c r="AG41" s="39"/>
      <c r="AH41" s="83"/>
      <c r="AI41" s="39"/>
      <c r="AJ41" s="83"/>
      <c r="AK41" s="39"/>
      <c r="AL41" s="83"/>
      <c r="AM41" s="39"/>
      <c r="AN41" s="83"/>
      <c r="AO41" s="39"/>
      <c r="AP41" s="38"/>
      <c r="AQ41" s="39"/>
      <c r="AR41" s="38"/>
      <c r="AS41" s="39"/>
      <c r="AT41" s="38"/>
      <c r="AU41" s="56"/>
      <c r="AV41" s="8"/>
      <c r="AW41" s="8"/>
      <c r="AX41" s="8"/>
      <c r="AY41" s="8"/>
      <c r="AZ41" s="8"/>
    </row>
    <row r="42" spans="1:52" ht="18.75" customHeight="1" thickBot="1" x14ac:dyDescent="0.5">
      <c r="A42" s="1"/>
      <c r="B42" s="92" t="s">
        <v>17</v>
      </c>
      <c r="C42" s="92"/>
      <c r="D42" s="92"/>
      <c r="E42" s="92"/>
      <c r="F42" s="92"/>
      <c r="G42" s="93" t="s">
        <v>18</v>
      </c>
      <c r="H42" s="94"/>
      <c r="I42" s="95" t="str">
        <f>IF(COUNT(H6:H36)+COUNT(M6:M35)=0,"歩",T39/T42)</f>
        <v>歩</v>
      </c>
      <c r="J42" s="95"/>
      <c r="K42" s="95"/>
      <c r="L42" s="95"/>
      <c r="M42" s="96" t="str">
        <f>IF(T39=0,"（計　　　　歩）",T39)</f>
        <v>（計　　　　歩）</v>
      </c>
      <c r="N42" s="1"/>
      <c r="O42" s="53"/>
      <c r="P42" s="1"/>
      <c r="Q42" s="1"/>
      <c r="R42" s="1"/>
      <c r="S42" s="1"/>
      <c r="T42" s="91">
        <f ca="1">IF(Q3&gt;45260,61,IF(AND(O36&gt;0),MAX(O6:O35)+31,IF(AND(J37&gt;0,O36=0),MAX(J6:J36),IF(AND(J37=0,O36&gt;0),MAX(O6:O35)+31,MAX(J6:J36)))))</f>
        <v>61</v>
      </c>
      <c r="U42" s="1"/>
      <c r="V42" s="2"/>
      <c r="W42" s="3"/>
      <c r="X42" s="3"/>
      <c r="Y42" s="3"/>
      <c r="Z42" s="81"/>
      <c r="AA42" s="39"/>
      <c r="AB42" s="39"/>
      <c r="AC42" s="39"/>
      <c r="AD42" s="39"/>
      <c r="AE42" s="39"/>
      <c r="AF42" s="39"/>
      <c r="AG42" s="39"/>
      <c r="AH42" s="39"/>
      <c r="AI42" s="39"/>
      <c r="AJ42" s="83"/>
      <c r="AK42" s="39"/>
      <c r="AL42" s="97" t="str">
        <f>IF(T39&gt;=488000,"ウォーキングお疲れさまでした。","")</f>
        <v/>
      </c>
      <c r="AM42" s="97"/>
      <c r="AN42" s="97"/>
      <c r="AO42" s="97"/>
      <c r="AP42" s="97"/>
      <c r="AQ42" s="97"/>
      <c r="AR42" s="97"/>
      <c r="AS42" s="97"/>
      <c r="AT42" s="38"/>
      <c r="AU42" s="56"/>
      <c r="AV42" s="8"/>
      <c r="AW42" s="8"/>
      <c r="AX42" s="8"/>
      <c r="AY42" s="8"/>
      <c r="AZ42" s="8"/>
    </row>
    <row r="43" spans="1:52" ht="3" customHeight="1" x14ac:dyDescent="0.45">
      <c r="A43" s="1"/>
      <c r="B43" s="1"/>
      <c r="C43" s="1"/>
      <c r="D43" s="1"/>
      <c r="E43" s="1"/>
      <c r="F43" s="1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1"/>
      <c r="S43" s="53"/>
      <c r="T43" s="1"/>
      <c r="U43" s="1"/>
      <c r="V43" s="2"/>
      <c r="W43" s="98"/>
      <c r="X43" s="98"/>
      <c r="Y43" s="98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97" t="str">
        <f>IF(AH33="➡","東海道53次踏破おめでとうございます。","")</f>
        <v/>
      </c>
      <c r="AM43" s="97"/>
      <c r="AN43" s="97"/>
      <c r="AO43" s="97"/>
      <c r="AP43" s="97"/>
      <c r="AQ43" s="97"/>
      <c r="AR43" s="97"/>
      <c r="AS43" s="97"/>
      <c r="AT43" s="55"/>
      <c r="AU43" s="56"/>
      <c r="AV43" s="8"/>
      <c r="AW43" s="8"/>
      <c r="AX43" s="8"/>
      <c r="AY43" s="8"/>
      <c r="AZ43" s="8"/>
    </row>
    <row r="44" spans="1:52" ht="6.75" customHeight="1" x14ac:dyDescent="0.45">
      <c r="A44" s="1"/>
      <c r="B44" s="1"/>
      <c r="C44" s="1"/>
      <c r="D44" s="1"/>
      <c r="E44" s="1"/>
      <c r="F44" s="1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99" t="str">
        <f>IF(T39&gt;=857700,"＊","")</f>
        <v/>
      </c>
      <c r="S44" s="53"/>
      <c r="T44" s="1"/>
      <c r="U44" s="1"/>
      <c r="V44" s="2"/>
      <c r="W44" s="3"/>
      <c r="X44" s="3"/>
      <c r="Y44" s="3"/>
      <c r="Z44" s="38"/>
      <c r="AA44" s="39"/>
      <c r="AB44" s="38"/>
      <c r="AC44" s="39"/>
      <c r="AD44" s="38"/>
      <c r="AE44" s="39"/>
      <c r="AF44" s="38"/>
      <c r="AG44" s="39"/>
      <c r="AH44" s="38"/>
      <c r="AI44" s="39"/>
      <c r="AJ44" s="38"/>
      <c r="AK44" s="39"/>
      <c r="AL44" s="97"/>
      <c r="AM44" s="97"/>
      <c r="AN44" s="97"/>
      <c r="AO44" s="97"/>
      <c r="AP44" s="97"/>
      <c r="AQ44" s="97"/>
      <c r="AR44" s="97"/>
      <c r="AS44" s="97"/>
      <c r="AT44" s="55"/>
      <c r="AU44" s="56"/>
      <c r="AV44" s="8"/>
      <c r="AW44" s="8"/>
      <c r="AX44" s="8"/>
      <c r="AY44" s="8"/>
      <c r="AZ44" s="8"/>
    </row>
    <row r="45" spans="1:52" ht="6.75" customHeight="1" thickBot="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2"/>
      <c r="W45" s="3"/>
      <c r="X45" s="3"/>
      <c r="Y45" s="2"/>
      <c r="Z45" s="38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97"/>
      <c r="AM45" s="97"/>
      <c r="AN45" s="97"/>
      <c r="AO45" s="97"/>
      <c r="AP45" s="97"/>
      <c r="AQ45" s="97"/>
      <c r="AR45" s="97"/>
      <c r="AS45" s="97"/>
      <c r="AT45" s="39"/>
      <c r="AU45" s="56"/>
      <c r="AV45" s="8"/>
      <c r="AW45" s="8"/>
      <c r="AX45" s="8"/>
      <c r="AY45" s="8"/>
      <c r="AZ45" s="8"/>
    </row>
    <row r="46" spans="1:52" ht="21" customHeight="1" x14ac:dyDescent="0.45">
      <c r="A46" s="1"/>
      <c r="B46" s="100" t="s">
        <v>19</v>
      </c>
      <c r="C46" s="101"/>
      <c r="D46" s="102" t="s">
        <v>20</v>
      </c>
      <c r="E46" s="103"/>
      <c r="F46" s="104"/>
      <c r="G46" s="105"/>
      <c r="H46" s="105"/>
      <c r="I46" s="105"/>
      <c r="J46" s="105"/>
      <c r="K46" s="105"/>
      <c r="L46" s="105"/>
      <c r="M46" s="105"/>
      <c r="N46" s="106"/>
      <c r="O46" s="1"/>
      <c r="P46" s="1"/>
      <c r="Q46" s="1"/>
      <c r="R46" s="1"/>
      <c r="S46" s="1"/>
      <c r="T46" s="1"/>
      <c r="U46" s="1"/>
      <c r="V46" s="2"/>
      <c r="W46" s="59"/>
      <c r="X46" s="59"/>
      <c r="Y46" s="39"/>
      <c r="Z46" s="107"/>
      <c r="AA46" s="59"/>
      <c r="AB46" s="59"/>
      <c r="AC46" s="59"/>
      <c r="AD46" s="59"/>
      <c r="AE46" s="59"/>
      <c r="AF46" s="59"/>
      <c r="AG46" s="59"/>
      <c r="AH46" s="59"/>
      <c r="AI46" s="82"/>
      <c r="AJ46" s="38"/>
      <c r="AK46" s="39"/>
      <c r="AL46" s="97" t="str">
        <f>IF(T39&gt;=488000,"これからも、いつもの生活に少しずつ","")</f>
        <v/>
      </c>
      <c r="AM46" s="97"/>
      <c r="AN46" s="97"/>
      <c r="AO46" s="97"/>
      <c r="AP46" s="97"/>
      <c r="AQ46" s="97"/>
      <c r="AR46" s="97"/>
      <c r="AS46" s="97"/>
      <c r="AT46" s="55"/>
      <c r="AU46" s="8"/>
      <c r="AV46" s="8"/>
      <c r="AW46" s="8"/>
      <c r="AX46" s="8"/>
      <c r="AY46" s="8"/>
      <c r="AZ46" s="8"/>
    </row>
    <row r="47" spans="1:52" ht="21" customHeight="1" x14ac:dyDescent="0.45">
      <c r="A47" s="1"/>
      <c r="B47" s="108" t="s">
        <v>21</v>
      </c>
      <c r="C47" s="109"/>
      <c r="D47" s="110" t="s">
        <v>22</v>
      </c>
      <c r="E47" s="111"/>
      <c r="F47" s="112"/>
      <c r="G47" s="113"/>
      <c r="H47" s="113"/>
      <c r="I47" s="113"/>
      <c r="J47" s="113"/>
      <c r="K47" s="113"/>
      <c r="L47" s="113"/>
      <c r="M47" s="113"/>
      <c r="N47" s="114"/>
      <c r="O47" s="1"/>
      <c r="P47" s="1"/>
      <c r="Q47" s="1"/>
      <c r="R47" s="1"/>
      <c r="S47" s="1"/>
      <c r="T47" s="1"/>
      <c r="U47" s="1"/>
      <c r="V47" s="2"/>
      <c r="W47" s="43"/>
      <c r="X47" s="43"/>
      <c r="Y47" s="68"/>
      <c r="Z47" s="107"/>
      <c r="AA47" s="59"/>
      <c r="AB47" s="59"/>
      <c r="AC47" s="59"/>
      <c r="AD47" s="59"/>
      <c r="AE47" s="59"/>
      <c r="AF47" s="59"/>
      <c r="AG47" s="59"/>
      <c r="AH47" s="59"/>
      <c r="AI47" s="115"/>
      <c r="AJ47" s="68"/>
      <c r="AK47" s="39"/>
      <c r="AL47" s="97" t="str">
        <f>IF(T39&gt;=488000,"運動をプラスすることをオススメします。","")</f>
        <v/>
      </c>
      <c r="AM47" s="97"/>
      <c r="AN47" s="97"/>
      <c r="AO47" s="97"/>
      <c r="AP47" s="97"/>
      <c r="AQ47" s="97"/>
      <c r="AR47" s="97"/>
      <c r="AS47" s="97"/>
      <c r="AT47" s="5"/>
      <c r="AU47" s="68" t="s">
        <v>23</v>
      </c>
      <c r="AV47" s="68"/>
      <c r="AW47" s="68"/>
      <c r="AX47" s="68"/>
      <c r="AY47" s="5"/>
      <c r="AZ47" s="8"/>
    </row>
    <row r="48" spans="1:52" ht="21.6" customHeight="1" x14ac:dyDescent="0.45">
      <c r="A48" s="1"/>
      <c r="B48" s="116" t="s">
        <v>24</v>
      </c>
      <c r="C48" s="117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9"/>
      <c r="O48" s="1"/>
      <c r="P48" s="1"/>
      <c r="Q48" s="1"/>
      <c r="R48" s="1"/>
      <c r="S48" s="1"/>
      <c r="T48" s="1"/>
      <c r="U48" s="1"/>
      <c r="V48" s="2"/>
      <c r="W48" s="5"/>
      <c r="X48" s="5"/>
      <c r="Y48" s="5"/>
      <c r="Z48" s="107"/>
      <c r="AA48" s="59"/>
      <c r="AB48" s="59"/>
      <c r="AC48" s="59"/>
      <c r="AD48" s="59"/>
      <c r="AE48" s="59"/>
      <c r="AF48" s="59"/>
      <c r="AG48" s="59"/>
      <c r="AH48" s="59"/>
      <c r="AI48" s="43"/>
      <c r="AJ48" s="5"/>
      <c r="AK48" s="120"/>
      <c r="AL48" s="121"/>
      <c r="AM48" s="120"/>
      <c r="AN48" s="121"/>
      <c r="AO48" s="120"/>
      <c r="AP48" s="77"/>
      <c r="AQ48" s="120"/>
      <c r="AR48" s="77"/>
      <c r="AS48" s="120"/>
      <c r="AT48" s="122"/>
      <c r="AU48" s="5" t="s">
        <v>23</v>
      </c>
      <c r="AV48" s="5"/>
      <c r="AW48" s="5"/>
      <c r="AX48" s="5"/>
      <c r="AY48" s="8"/>
      <c r="AZ48" s="8"/>
    </row>
    <row r="49" spans="1:52" ht="21.75" customHeight="1" thickBot="1" x14ac:dyDescent="0.5">
      <c r="A49" s="1"/>
      <c r="B49" s="123" t="s">
        <v>25</v>
      </c>
      <c r="C49" s="124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6"/>
      <c r="O49" s="127"/>
      <c r="P49" s="1"/>
      <c r="Q49" s="1"/>
      <c r="R49" s="1"/>
      <c r="S49" s="1"/>
      <c r="T49" s="1"/>
      <c r="U49" s="1"/>
      <c r="V49" s="2"/>
      <c r="W49" s="80"/>
      <c r="X49" s="80"/>
      <c r="Y49" s="80"/>
      <c r="Z49" s="107"/>
      <c r="AA49" s="59"/>
      <c r="AB49" s="59"/>
      <c r="AC49" s="59"/>
      <c r="AD49" s="59"/>
      <c r="AE49" s="59"/>
      <c r="AF49" s="59"/>
      <c r="AG49" s="59"/>
      <c r="AH49" s="59"/>
      <c r="AI49" s="82"/>
      <c r="AJ49" s="122"/>
      <c r="AK49" s="120"/>
      <c r="AL49" s="122"/>
      <c r="AM49" s="5"/>
      <c r="AN49" s="122"/>
      <c r="AO49" s="120"/>
      <c r="AP49" s="122"/>
      <c r="AQ49" s="120"/>
      <c r="AR49" s="122"/>
      <c r="AS49" s="120"/>
      <c r="AT49" s="122"/>
      <c r="AU49" s="56"/>
      <c r="AV49" s="8"/>
      <c r="AW49" s="8"/>
      <c r="AX49" s="8"/>
      <c r="AY49" s="8"/>
      <c r="AZ49" s="8"/>
    </row>
    <row r="50" spans="1:52" ht="19.5" customHeight="1" x14ac:dyDescent="0.5">
      <c r="A50" s="1"/>
      <c r="B50" s="128" t="s">
        <v>26</v>
      </c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9"/>
      <c r="P50" s="130"/>
      <c r="Q50" s="130"/>
      <c r="R50" s="130"/>
      <c r="S50" s="130"/>
      <c r="T50" s="130"/>
      <c r="U50" s="131"/>
      <c r="V50" s="2"/>
      <c r="W50" s="3"/>
      <c r="X50" s="3"/>
      <c r="Y50" s="3"/>
      <c r="Z50" s="5"/>
      <c r="AA50" s="5"/>
      <c r="AB50" s="5"/>
      <c r="AC50" s="5"/>
      <c r="AD50" s="5"/>
      <c r="AE50" s="5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6"/>
      <c r="AQ50" s="6"/>
      <c r="AR50" s="6"/>
      <c r="AS50" s="6"/>
      <c r="AT50" s="6"/>
      <c r="AU50" s="6"/>
      <c r="AV50" s="8"/>
      <c r="AW50" s="8"/>
      <c r="AX50" s="8"/>
      <c r="AY50" s="8"/>
      <c r="AZ50" s="8"/>
    </row>
    <row r="51" spans="1:52" ht="21" customHeight="1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2"/>
      <c r="W51" s="3"/>
      <c r="X51" s="6"/>
      <c r="Y51" s="5"/>
      <c r="Z51" s="6"/>
      <c r="AA51" s="132" t="str">
        <f>IF(T46="➡","ウォーキングお疲れさまでした。","")</f>
        <v/>
      </c>
      <c r="AB51" s="6"/>
      <c r="AC51" s="6"/>
      <c r="AD51" s="6"/>
      <c r="AE51" s="6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6"/>
      <c r="AQ51" s="6"/>
      <c r="AR51" s="6"/>
      <c r="AS51" s="6"/>
      <c r="AT51" s="6"/>
      <c r="AU51" s="6"/>
      <c r="AV51" s="8"/>
      <c r="AW51" s="8"/>
      <c r="AX51" s="8"/>
      <c r="AY51" s="8"/>
      <c r="AZ51" s="8"/>
    </row>
    <row r="52" spans="1:52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33"/>
      <c r="S52" s="1"/>
      <c r="T52" s="1"/>
      <c r="U52" s="1"/>
      <c r="V52" s="2"/>
      <c r="W52" s="3"/>
      <c r="X52" s="6"/>
      <c r="Y52" s="5"/>
      <c r="Z52" s="6"/>
      <c r="AA52" s="132" t="str">
        <f>IF(X46="➡","奥州街道・甲州街道踏破おめでとうございます。","")</f>
        <v/>
      </c>
      <c r="AB52" s="6"/>
      <c r="AC52" s="6"/>
      <c r="AD52" s="6"/>
      <c r="AE52" s="6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6"/>
      <c r="AQ52" s="2"/>
      <c r="AR52" s="6"/>
      <c r="AS52" s="2"/>
      <c r="AT52" s="7"/>
      <c r="AU52" s="7"/>
      <c r="AV52" s="8"/>
      <c r="AW52" s="8"/>
      <c r="AX52" s="8"/>
      <c r="AY52" s="8"/>
      <c r="AZ52" s="8"/>
    </row>
    <row r="53" spans="1:52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2"/>
      <c r="W53" s="3"/>
      <c r="X53" s="5"/>
      <c r="Y53" s="5"/>
      <c r="Z53" s="6"/>
      <c r="AA53" s="132" t="str">
        <f>IF(T46="➡","これからも、いつもの生活に少しずつ","")</f>
        <v/>
      </c>
      <c r="AB53" s="6"/>
      <c r="AC53" s="6"/>
      <c r="AD53" s="6"/>
      <c r="AE53" s="6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6"/>
      <c r="AQ53" s="2"/>
      <c r="AR53" s="6"/>
      <c r="AS53" s="2"/>
      <c r="AT53" s="7"/>
      <c r="AU53" s="7"/>
      <c r="AV53" s="8"/>
      <c r="AW53" s="8"/>
      <c r="AX53" s="8"/>
      <c r="AY53" s="8"/>
      <c r="AZ53" s="8"/>
    </row>
    <row r="54" spans="1:52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2"/>
      <c r="W54" s="3"/>
      <c r="X54" s="5"/>
      <c r="Y54" s="5"/>
      <c r="Z54" s="6"/>
      <c r="AA54" s="132" t="str">
        <f>IF(T46="➡","運動をプラスすることをオススメします。","")</f>
        <v/>
      </c>
      <c r="AB54" s="6"/>
      <c r="AC54" s="6"/>
      <c r="AD54" s="6"/>
      <c r="AE54" s="6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6"/>
      <c r="AQ54" s="2"/>
      <c r="AR54" s="6"/>
      <c r="AS54" s="2"/>
      <c r="AT54" s="7"/>
      <c r="AU54" s="7"/>
      <c r="AV54" s="8"/>
      <c r="AW54" s="8"/>
      <c r="AX54" s="8"/>
      <c r="AY54" s="8"/>
      <c r="AZ54" s="8"/>
    </row>
    <row r="55" spans="1:52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2"/>
      <c r="W55" s="3"/>
      <c r="X55" s="3"/>
      <c r="Y55" s="2"/>
      <c r="Z55" s="2"/>
      <c r="AA55" s="5"/>
      <c r="AB55" s="6"/>
      <c r="AC55" s="5"/>
      <c r="AD55" s="6"/>
      <c r="AE55" s="5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6"/>
      <c r="AQ55" s="2"/>
      <c r="AR55" s="6"/>
      <c r="AS55" s="2"/>
      <c r="AT55" s="7"/>
      <c r="AU55" s="7"/>
      <c r="AV55" s="8"/>
      <c r="AW55" s="8"/>
      <c r="AX55" s="8"/>
      <c r="AY55" s="8"/>
      <c r="AZ55" s="8"/>
    </row>
    <row r="56" spans="1:52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2"/>
      <c r="W56" s="3"/>
      <c r="X56" s="3"/>
      <c r="Y56" s="2"/>
      <c r="Z56" s="2"/>
      <c r="AA56" s="5"/>
      <c r="AB56" s="6"/>
      <c r="AC56" s="5"/>
      <c r="AD56" s="6"/>
      <c r="AE56" s="5"/>
      <c r="AF56" s="6"/>
      <c r="AG56" s="132"/>
      <c r="AH56" s="132"/>
      <c r="AI56" s="132"/>
      <c r="AJ56" s="132"/>
      <c r="AK56" s="132"/>
      <c r="AL56" s="132"/>
      <c r="AM56" s="132"/>
      <c r="AN56" s="132"/>
      <c r="AO56" s="5"/>
      <c r="AP56" s="6"/>
      <c r="AQ56" s="2"/>
      <c r="AR56" s="6"/>
      <c r="AS56" s="2"/>
      <c r="AT56" s="7"/>
      <c r="AU56" s="7"/>
      <c r="AV56" s="8"/>
      <c r="AW56" s="8"/>
      <c r="AX56" s="8"/>
      <c r="AY56" s="8"/>
      <c r="AZ56" s="8"/>
    </row>
    <row r="57" spans="1:52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2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5"/>
      <c r="AH57" s="6"/>
      <c r="AI57" s="5"/>
      <c r="AJ57" s="6"/>
      <c r="AK57" s="5"/>
      <c r="AL57" s="6"/>
      <c r="AM57" s="5"/>
      <c r="AN57" s="6"/>
      <c r="AO57" s="5"/>
      <c r="AP57" s="6"/>
      <c r="AQ57" s="2"/>
      <c r="AR57" s="6"/>
      <c r="AS57" s="2"/>
      <c r="AT57" s="7"/>
      <c r="AU57" s="7"/>
      <c r="AV57" s="8"/>
      <c r="AW57" s="8"/>
      <c r="AX57" s="8"/>
      <c r="AY57" s="8"/>
      <c r="AZ57" s="8"/>
    </row>
    <row r="58" spans="1:52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2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5"/>
      <c r="AH58" s="6"/>
      <c r="AI58" s="5"/>
      <c r="AJ58" s="6"/>
      <c r="AK58" s="5"/>
      <c r="AL58" s="6"/>
      <c r="AM58" s="5"/>
      <c r="AN58" s="6"/>
      <c r="AO58" s="5"/>
      <c r="AP58" s="6"/>
      <c r="AQ58" s="2"/>
      <c r="AR58" s="6"/>
      <c r="AS58" s="2"/>
      <c r="AT58" s="7"/>
      <c r="AU58" s="7"/>
      <c r="AV58" s="8"/>
      <c r="AW58" s="8"/>
      <c r="AX58" s="8"/>
      <c r="AY58" s="8"/>
      <c r="AZ58" s="8"/>
    </row>
    <row r="59" spans="1:52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2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5"/>
      <c r="AH59" s="6"/>
      <c r="AI59" s="5"/>
      <c r="AJ59" s="6"/>
      <c r="AK59" s="5"/>
      <c r="AL59" s="6"/>
      <c r="AM59" s="5"/>
      <c r="AN59" s="6"/>
      <c r="AO59" s="5"/>
      <c r="AP59" s="6"/>
      <c r="AQ59" s="2"/>
      <c r="AR59" s="6"/>
      <c r="AS59" s="2"/>
      <c r="AT59" s="7"/>
      <c r="AU59" s="7"/>
      <c r="AV59" s="8"/>
      <c r="AW59" s="8"/>
      <c r="AX59" s="8"/>
      <c r="AY59" s="8"/>
      <c r="AZ59" s="8"/>
    </row>
    <row r="60" spans="1:52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2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5"/>
      <c r="AH60" s="6"/>
      <c r="AI60" s="5"/>
      <c r="AJ60" s="6"/>
      <c r="AK60" s="5"/>
      <c r="AL60" s="6"/>
      <c r="AM60" s="5"/>
      <c r="AN60" s="6"/>
      <c r="AO60" s="5"/>
      <c r="AP60" s="6"/>
      <c r="AQ60" s="2"/>
      <c r="AR60" s="6"/>
      <c r="AS60" s="2"/>
      <c r="AT60" s="7"/>
      <c r="AU60" s="7"/>
      <c r="AV60" s="8"/>
      <c r="AW60" s="8"/>
      <c r="AX60" s="8"/>
      <c r="AY60" s="8"/>
      <c r="AZ60" s="8"/>
    </row>
    <row r="61" spans="1:52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2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5"/>
      <c r="AH61" s="6"/>
      <c r="AI61" s="5"/>
      <c r="AJ61" s="6"/>
      <c r="AK61" s="5"/>
      <c r="AL61" s="6"/>
      <c r="AM61" s="5"/>
      <c r="AN61" s="6"/>
      <c r="AO61" s="5"/>
      <c r="AP61" s="6"/>
      <c r="AQ61" s="2"/>
      <c r="AR61" s="6"/>
      <c r="AS61" s="2"/>
      <c r="AT61" s="7"/>
      <c r="AU61" s="7"/>
      <c r="AV61" s="8"/>
      <c r="AW61" s="8"/>
      <c r="AX61" s="8"/>
      <c r="AY61" s="8"/>
      <c r="AZ61" s="8"/>
    </row>
    <row r="62" spans="1:52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2"/>
      <c r="W62" s="3"/>
      <c r="X62" s="3"/>
      <c r="Y62" s="2"/>
      <c r="Z62" s="2"/>
      <c r="AA62" s="5"/>
      <c r="AB62" s="6"/>
      <c r="AC62" s="5"/>
      <c r="AD62" s="6"/>
      <c r="AE62" s="5"/>
      <c r="AF62" s="6"/>
      <c r="AG62" s="5"/>
      <c r="AH62" s="6"/>
      <c r="AI62" s="5"/>
      <c r="AJ62" s="6"/>
      <c r="AK62" s="5"/>
      <c r="AL62" s="6"/>
      <c r="AM62" s="5"/>
      <c r="AN62" s="6"/>
      <c r="AO62" s="5"/>
      <c r="AP62" s="6"/>
      <c r="AQ62" s="2"/>
      <c r="AR62" s="6"/>
      <c r="AS62" s="2"/>
      <c r="AT62" s="7"/>
      <c r="AU62" s="7"/>
      <c r="AV62" s="8"/>
      <c r="AW62" s="8"/>
      <c r="AX62" s="8"/>
      <c r="AY62" s="8"/>
      <c r="AZ62" s="8"/>
    </row>
    <row r="63" spans="1:52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2"/>
      <c r="W63" s="3"/>
      <c r="X63" s="3"/>
      <c r="Y63" s="2"/>
      <c r="Z63" s="2"/>
      <c r="AA63" s="5"/>
      <c r="AB63" s="6"/>
      <c r="AC63" s="5"/>
      <c r="AD63" s="6"/>
      <c r="AE63" s="5"/>
      <c r="AF63" s="6"/>
      <c r="AG63" s="5"/>
      <c r="AH63" s="6"/>
      <c r="AI63" s="5"/>
      <c r="AJ63" s="6"/>
      <c r="AK63" s="5"/>
      <c r="AL63" s="6"/>
      <c r="AM63" s="5"/>
      <c r="AN63" s="6"/>
      <c r="AO63" s="5"/>
      <c r="AP63" s="6"/>
      <c r="AQ63" s="2"/>
      <c r="AR63" s="6"/>
      <c r="AS63" s="2"/>
      <c r="AT63" s="7"/>
      <c r="AU63" s="7"/>
      <c r="AV63" s="8"/>
      <c r="AW63" s="8"/>
      <c r="AX63" s="8"/>
      <c r="AY63" s="8"/>
      <c r="AZ63" s="8"/>
    </row>
    <row r="64" spans="1:52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2"/>
      <c r="W64" s="3"/>
      <c r="X64" s="3"/>
      <c r="Y64" s="2"/>
      <c r="Z64" s="2"/>
      <c r="AA64" s="5"/>
      <c r="AB64" s="6"/>
      <c r="AC64" s="5"/>
      <c r="AD64" s="6"/>
      <c r="AE64" s="5"/>
      <c r="AF64" s="6"/>
      <c r="AG64" s="5"/>
      <c r="AH64" s="6"/>
      <c r="AI64" s="5"/>
      <c r="AJ64" s="6"/>
      <c r="AK64" s="5"/>
      <c r="AL64" s="6"/>
      <c r="AM64" s="5"/>
      <c r="AN64" s="6"/>
      <c r="AO64" s="5"/>
      <c r="AP64" s="6"/>
      <c r="AQ64" s="2"/>
      <c r="AR64" s="6"/>
      <c r="AS64" s="2"/>
      <c r="AT64" s="7"/>
      <c r="AU64" s="7"/>
      <c r="AV64" s="8"/>
      <c r="AW64" s="8"/>
      <c r="AX64" s="8"/>
      <c r="AY64" s="8"/>
      <c r="AZ64" s="8"/>
    </row>
    <row r="65" spans="1:52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2"/>
      <c r="W65" s="3"/>
      <c r="X65" s="3"/>
      <c r="Y65" s="2"/>
      <c r="Z65" s="2"/>
      <c r="AA65" s="5"/>
      <c r="AB65" s="6"/>
      <c r="AC65" s="5"/>
      <c r="AD65" s="6"/>
      <c r="AE65" s="5"/>
      <c r="AF65" s="6"/>
      <c r="AG65" s="5"/>
      <c r="AH65" s="6"/>
      <c r="AI65" s="5"/>
      <c r="AJ65" s="6"/>
      <c r="AK65" s="5"/>
      <c r="AL65" s="6"/>
      <c r="AM65" s="5"/>
      <c r="AN65" s="6"/>
      <c r="AO65" s="5"/>
      <c r="AP65" s="6"/>
      <c r="AQ65" s="2"/>
      <c r="AR65" s="6"/>
      <c r="AS65" s="2"/>
      <c r="AT65" s="7"/>
      <c r="AU65" s="7"/>
      <c r="AV65" s="8"/>
      <c r="AW65" s="8"/>
      <c r="AX65" s="8"/>
      <c r="AY65" s="8"/>
      <c r="AZ65" s="8"/>
    </row>
    <row r="66" spans="1:52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2"/>
      <c r="W66" s="3"/>
      <c r="X66" s="3"/>
      <c r="Y66" s="2"/>
      <c r="Z66" s="2"/>
      <c r="AA66" s="5"/>
      <c r="AB66" s="6"/>
      <c r="AC66" s="5"/>
      <c r="AD66" s="6"/>
      <c r="AE66" s="5"/>
      <c r="AF66" s="6"/>
      <c r="AG66" s="5"/>
      <c r="AH66" s="6"/>
      <c r="AI66" s="5"/>
      <c r="AJ66" s="6"/>
      <c r="AK66" s="5"/>
      <c r="AL66" s="6"/>
      <c r="AM66" s="5"/>
      <c r="AN66" s="6"/>
      <c r="AO66" s="5"/>
      <c r="AP66" s="6"/>
      <c r="AQ66" s="2"/>
      <c r="AR66" s="6"/>
      <c r="AS66" s="2"/>
      <c r="AT66" s="7"/>
      <c r="AU66" s="7"/>
      <c r="AV66" s="8"/>
      <c r="AW66" s="8"/>
      <c r="AX66" s="8"/>
      <c r="AY66" s="8"/>
      <c r="AZ66" s="8"/>
    </row>
    <row r="67" spans="1:52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2"/>
      <c r="W67" s="3"/>
      <c r="X67" s="3"/>
      <c r="Y67" s="2"/>
      <c r="Z67" s="2"/>
      <c r="AA67" s="5"/>
      <c r="AB67" s="6"/>
      <c r="AC67" s="5"/>
      <c r="AD67" s="6"/>
      <c r="AE67" s="5"/>
      <c r="AF67" s="6"/>
      <c r="AG67" s="5"/>
      <c r="AH67" s="6"/>
      <c r="AI67" s="5"/>
      <c r="AJ67" s="6"/>
      <c r="AK67" s="5"/>
      <c r="AL67" s="6"/>
      <c r="AM67" s="5"/>
      <c r="AN67" s="6"/>
      <c r="AO67" s="5"/>
      <c r="AP67" s="6"/>
      <c r="AQ67" s="2"/>
      <c r="AR67" s="6"/>
      <c r="AS67" s="2"/>
      <c r="AT67" s="7"/>
      <c r="AU67" s="7"/>
      <c r="AV67" s="8"/>
      <c r="AW67" s="8"/>
      <c r="AX67" s="8"/>
      <c r="AY67" s="8"/>
      <c r="AZ67" s="8"/>
    </row>
    <row r="68" spans="1:52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2"/>
      <c r="W68" s="3"/>
      <c r="X68" s="3"/>
      <c r="Y68" s="2"/>
      <c r="Z68" s="2"/>
      <c r="AA68" s="5"/>
      <c r="AB68" s="6"/>
      <c r="AC68" s="5"/>
      <c r="AD68" s="6"/>
      <c r="AE68" s="5"/>
      <c r="AF68" s="6"/>
      <c r="AG68" s="5"/>
      <c r="AH68" s="6"/>
      <c r="AI68" s="5"/>
      <c r="AJ68" s="6"/>
      <c r="AK68" s="5"/>
      <c r="AL68" s="6"/>
      <c r="AM68" s="5"/>
      <c r="AN68" s="6"/>
      <c r="AO68" s="5"/>
      <c r="AP68" s="6"/>
      <c r="AQ68" s="2"/>
      <c r="AR68" s="6"/>
      <c r="AS68" s="2"/>
      <c r="AT68" s="7"/>
      <c r="AU68" s="7"/>
      <c r="AV68" s="8"/>
      <c r="AW68" s="8"/>
      <c r="AX68" s="8"/>
      <c r="AY68" s="8"/>
      <c r="AZ68" s="8"/>
    </row>
    <row r="69" spans="1:52" x14ac:dyDescent="0.45">
      <c r="A69" s="1"/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2"/>
      <c r="W69" s="2"/>
      <c r="X69" s="2"/>
      <c r="Y69" s="2"/>
      <c r="Z69" s="2"/>
      <c r="AA69" s="5"/>
      <c r="AB69" s="6"/>
      <c r="AC69" s="5"/>
      <c r="AD69" s="6"/>
      <c r="AE69" s="5"/>
      <c r="AF69" s="6"/>
      <c r="AG69" s="5"/>
      <c r="AH69" s="6"/>
      <c r="AI69" s="5"/>
      <c r="AJ69" s="6"/>
      <c r="AK69" s="5"/>
      <c r="AL69" s="6"/>
      <c r="AM69" s="5"/>
      <c r="AN69" s="6"/>
      <c r="AO69" s="5"/>
      <c r="AP69" s="6"/>
      <c r="AQ69" s="2"/>
      <c r="AR69" s="6"/>
      <c r="AS69" s="2"/>
      <c r="AT69" s="7"/>
      <c r="AU69" s="7"/>
      <c r="AV69" s="8"/>
      <c r="AW69" s="8"/>
      <c r="AX69" s="8"/>
      <c r="AY69" s="8"/>
      <c r="AZ69" s="8"/>
    </row>
  </sheetData>
  <sheetProtection algorithmName="SHA-512" hashValue="tQ3tBhrx/xK1WWXzR5mcNQHvrbGmSbeBb8r1EtOLanFacT9/YeijSC/DK4e7rZss1cbYLriJfPyznPw0GBIJrg==" saltValue="IGr2LJwddukLhoWet0JHmA==" spinCount="100000" sheet="1" objects="1" selectLockedCells="1"/>
  <mergeCells count="155">
    <mergeCell ref="B50:O50"/>
    <mergeCell ref="AA47:AH47"/>
    <mergeCell ref="AL47:AS47"/>
    <mergeCell ref="C48:C49"/>
    <mergeCell ref="D48:N49"/>
    <mergeCell ref="AA48:AH48"/>
    <mergeCell ref="AA49:AH49"/>
    <mergeCell ref="AL42:AS42"/>
    <mergeCell ref="AL43:AS45"/>
    <mergeCell ref="D46:E46"/>
    <mergeCell ref="F46:N46"/>
    <mergeCell ref="W46:X46"/>
    <mergeCell ref="Z46:Z49"/>
    <mergeCell ref="AA46:AH46"/>
    <mergeCell ref="AL46:AS46"/>
    <mergeCell ref="D47:E47"/>
    <mergeCell ref="F47:N47"/>
    <mergeCell ref="Z38:Z42"/>
    <mergeCell ref="AE38:AI38"/>
    <mergeCell ref="W39:Y39"/>
    <mergeCell ref="AE39:AI39"/>
    <mergeCell ref="F40:G40"/>
    <mergeCell ref="K40:L40"/>
    <mergeCell ref="B42:F42"/>
    <mergeCell ref="G42:H42"/>
    <mergeCell ref="I42:L42"/>
    <mergeCell ref="AA34:AA36"/>
    <mergeCell ref="AC34:AC36"/>
    <mergeCell ref="AE34:AE36"/>
    <mergeCell ref="AG34:AG36"/>
    <mergeCell ref="AI34:AI36"/>
    <mergeCell ref="W35:Y35"/>
    <mergeCell ref="W36:Y36"/>
    <mergeCell ref="AO29:AO31"/>
    <mergeCell ref="AQ29:AQ31"/>
    <mergeCell ref="AS29:AS31"/>
    <mergeCell ref="W32:X32"/>
    <mergeCell ref="Z33:Z36"/>
    <mergeCell ref="AB33:AB36"/>
    <mergeCell ref="AD33:AD36"/>
    <mergeCell ref="AF33:AF36"/>
    <mergeCell ref="AH33:AH36"/>
    <mergeCell ref="AJ33:AJ36"/>
    <mergeCell ref="AP28:AP31"/>
    <mergeCell ref="AR28:AR31"/>
    <mergeCell ref="W29:X29"/>
    <mergeCell ref="AA29:AA31"/>
    <mergeCell ref="AC29:AC31"/>
    <mergeCell ref="AE29:AE31"/>
    <mergeCell ref="AG29:AG31"/>
    <mergeCell ref="AI29:AI31"/>
    <mergeCell ref="AK29:AK31"/>
    <mergeCell ref="AM29:AM31"/>
    <mergeCell ref="Y27:Y31"/>
    <mergeCell ref="AV27:AW27"/>
    <mergeCell ref="Z28:Z31"/>
    <mergeCell ref="AB28:AB31"/>
    <mergeCell ref="AD28:AD31"/>
    <mergeCell ref="AF28:AF31"/>
    <mergeCell ref="AH28:AH31"/>
    <mergeCell ref="AJ28:AJ31"/>
    <mergeCell ref="AL28:AL31"/>
    <mergeCell ref="AN28:AN31"/>
    <mergeCell ref="AM24:AM26"/>
    <mergeCell ref="AO24:AO26"/>
    <mergeCell ref="AQ24:AQ26"/>
    <mergeCell ref="AS24:AS26"/>
    <mergeCell ref="W26:Y26"/>
    <mergeCell ref="AV26:AW26"/>
    <mergeCell ref="AN23:AN26"/>
    <mergeCell ref="AP23:AP26"/>
    <mergeCell ref="AR23:AR26"/>
    <mergeCell ref="W24:Y24"/>
    <mergeCell ref="AA24:AA26"/>
    <mergeCell ref="AC24:AC26"/>
    <mergeCell ref="AE24:AE26"/>
    <mergeCell ref="AG24:AG26"/>
    <mergeCell ref="AI24:AI26"/>
    <mergeCell ref="AK24:AK26"/>
    <mergeCell ref="AV20:AX21"/>
    <mergeCell ref="W22:Y22"/>
    <mergeCell ref="W23:Y23"/>
    <mergeCell ref="Z23:Z26"/>
    <mergeCell ref="AB23:AB26"/>
    <mergeCell ref="AD23:AD26"/>
    <mergeCell ref="AF23:AF26"/>
    <mergeCell ref="AH23:AH26"/>
    <mergeCell ref="AJ23:AJ26"/>
    <mergeCell ref="AL23:AL26"/>
    <mergeCell ref="AI19:AI21"/>
    <mergeCell ref="AK19:AK21"/>
    <mergeCell ref="AM19:AM21"/>
    <mergeCell ref="AO19:AO21"/>
    <mergeCell ref="AQ19:AQ21"/>
    <mergeCell ref="AS19:AS21"/>
    <mergeCell ref="AJ18:AJ21"/>
    <mergeCell ref="AL18:AL21"/>
    <mergeCell ref="AN18:AN21"/>
    <mergeCell ref="AP18:AP21"/>
    <mergeCell ref="AR18:AR21"/>
    <mergeCell ref="W19:Y19"/>
    <mergeCell ref="AA19:AA21"/>
    <mergeCell ref="AC19:AC21"/>
    <mergeCell ref="AE19:AE21"/>
    <mergeCell ref="AG19:AG21"/>
    <mergeCell ref="AM14:AM16"/>
    <mergeCell ref="AO14:AO16"/>
    <mergeCell ref="AQ14:AQ16"/>
    <mergeCell ref="AS14:AS16"/>
    <mergeCell ref="W18:Y18"/>
    <mergeCell ref="Z18:Z21"/>
    <mergeCell ref="AB18:AB21"/>
    <mergeCell ref="AD18:AD21"/>
    <mergeCell ref="AF18:AF21"/>
    <mergeCell ref="AH18:AH21"/>
    <mergeCell ref="AN13:AN16"/>
    <mergeCell ref="AP13:AP16"/>
    <mergeCell ref="AR13:AR16"/>
    <mergeCell ref="AV13:AW13"/>
    <mergeCell ref="AA14:AA16"/>
    <mergeCell ref="AC14:AC16"/>
    <mergeCell ref="AE14:AE16"/>
    <mergeCell ref="AG14:AG16"/>
    <mergeCell ref="AI14:AI16"/>
    <mergeCell ref="AK14:AK16"/>
    <mergeCell ref="AQ9:AQ11"/>
    <mergeCell ref="AS9:AS11"/>
    <mergeCell ref="AV12:AW12"/>
    <mergeCell ref="Z13:Z16"/>
    <mergeCell ref="AB13:AB16"/>
    <mergeCell ref="AD13:AD16"/>
    <mergeCell ref="AF13:AF16"/>
    <mergeCell ref="AH13:AH16"/>
    <mergeCell ref="AJ13:AJ16"/>
    <mergeCell ref="AL13:AL16"/>
    <mergeCell ref="AP8:AP11"/>
    <mergeCell ref="AR8:AR11"/>
    <mergeCell ref="AA9:AA11"/>
    <mergeCell ref="AC9:AC11"/>
    <mergeCell ref="AE9:AE11"/>
    <mergeCell ref="AG9:AG11"/>
    <mergeCell ref="AI9:AI11"/>
    <mergeCell ref="AK9:AK11"/>
    <mergeCell ref="AM9:AM11"/>
    <mergeCell ref="AO9:AO11"/>
    <mergeCell ref="X3:AX6"/>
    <mergeCell ref="F5:G5"/>
    <mergeCell ref="K5:L5"/>
    <mergeCell ref="AB8:AB11"/>
    <mergeCell ref="AD8:AD11"/>
    <mergeCell ref="AF8:AF11"/>
    <mergeCell ref="AH8:AH11"/>
    <mergeCell ref="AJ8:AJ11"/>
    <mergeCell ref="AL8:AL11"/>
    <mergeCell ref="AN8:AN11"/>
  </mergeCells>
  <phoneticPr fontId="2"/>
  <conditionalFormatting sqref="AC8:AC9">
    <cfRule type="expression" dxfId="236" priority="206">
      <formula>AB8="➡"</formula>
    </cfRule>
  </conditionalFormatting>
  <conditionalFormatting sqref="AC9">
    <cfRule type="expression" dxfId="235" priority="205">
      <formula>AB8="➡"</formula>
    </cfRule>
  </conditionalFormatting>
  <conditionalFormatting sqref="AE8 AG8 AI8 AK8 AM8 AO8 AQ8 AS8 AG12 AI12 AK12 AM12 AO12 AQ12 AS12">
    <cfRule type="expression" dxfId="234" priority="204">
      <formula>AD8="➡"</formula>
    </cfRule>
  </conditionalFormatting>
  <conditionalFormatting sqref="AA9 AC9">
    <cfRule type="expression" dxfId="233" priority="203">
      <formula>Z8="➡"</formula>
    </cfRule>
  </conditionalFormatting>
  <conditionalFormatting sqref="AS1415">
    <cfRule type="expression" dxfId="232" priority="202">
      <formula>AT1415="➡"</formula>
    </cfRule>
  </conditionalFormatting>
  <conditionalFormatting sqref="AA28 AC28 AE28 AG28 AI28 AK28 AM28 AO28 AQ28 AS28">
    <cfRule type="expression" dxfId="231" priority="201">
      <formula>Z28="➡"</formula>
    </cfRule>
  </conditionalFormatting>
  <conditionalFormatting sqref="AM48 AO48:AO49 AQ48:AQ49 AS48:AS49">
    <cfRule type="expression" dxfId="230" priority="200">
      <formula>AN47="➡"</formula>
    </cfRule>
  </conditionalFormatting>
  <conditionalFormatting sqref="AM33">
    <cfRule type="expression" dxfId="229" priority="199">
      <formula>$AL$33="➡"</formula>
    </cfRule>
  </conditionalFormatting>
  <conditionalFormatting sqref="AO33">
    <cfRule type="expression" dxfId="228" priority="198">
      <formula>$AN$33="➡"</formula>
    </cfRule>
  </conditionalFormatting>
  <conditionalFormatting sqref="AC33">
    <cfRule type="expression" dxfId="227" priority="197">
      <formula>$AB$33="➡"</formula>
    </cfRule>
  </conditionalFormatting>
  <conditionalFormatting sqref="AA33">
    <cfRule type="expression" dxfId="226" priority="196">
      <formula>$Z$33="➡"</formula>
    </cfRule>
  </conditionalFormatting>
  <conditionalFormatting sqref="AA13">
    <cfRule type="expression" dxfId="225" priority="207">
      <formula>$Z$13="➡"</formula>
    </cfRule>
  </conditionalFormatting>
  <conditionalFormatting sqref="AS13">
    <cfRule type="expression" dxfId="224" priority="208">
      <formula>$AR$13="➡"</formula>
    </cfRule>
  </conditionalFormatting>
  <conditionalFormatting sqref="AQ13">
    <cfRule type="expression" dxfId="223" priority="209">
      <formula>$AP$13="➡"</formula>
    </cfRule>
  </conditionalFormatting>
  <conditionalFormatting sqref="AO13">
    <cfRule type="expression" dxfId="222" priority="210">
      <formula>$AN$13="➡"</formula>
    </cfRule>
  </conditionalFormatting>
  <conditionalFormatting sqref="AM13">
    <cfRule type="expression" dxfId="221" priority="211">
      <formula>$AL$13="➡"</formula>
    </cfRule>
  </conditionalFormatting>
  <conditionalFormatting sqref="AK13">
    <cfRule type="expression" dxfId="220" priority="212">
      <formula>$AJ$13="➡"</formula>
    </cfRule>
    <cfRule type="expression" dxfId="219" priority="213">
      <formula>$AJ$13="➡"</formula>
    </cfRule>
  </conditionalFormatting>
  <conditionalFormatting sqref="AI13">
    <cfRule type="expression" dxfId="218" priority="214">
      <formula>$AH$13="➡"</formula>
    </cfRule>
  </conditionalFormatting>
  <conditionalFormatting sqref="AG13">
    <cfRule type="expression" dxfId="217" priority="215">
      <formula>$AF$13="➡"</formula>
    </cfRule>
  </conditionalFormatting>
  <conditionalFormatting sqref="AE13">
    <cfRule type="expression" dxfId="216" priority="216">
      <formula>$AD$13="➡"</formula>
    </cfRule>
  </conditionalFormatting>
  <conditionalFormatting sqref="AC13">
    <cfRule type="expression" dxfId="215" priority="217">
      <formula>$AB$13="➡"</formula>
    </cfRule>
  </conditionalFormatting>
  <conditionalFormatting sqref="AS18">
    <cfRule type="expression" dxfId="214" priority="218">
      <formula>$AR$18="➡"</formula>
    </cfRule>
  </conditionalFormatting>
  <conditionalFormatting sqref="AQ18">
    <cfRule type="expression" dxfId="213" priority="219">
      <formula>$AP$18="➡"</formula>
    </cfRule>
  </conditionalFormatting>
  <conditionalFormatting sqref="AO18">
    <cfRule type="expression" dxfId="212" priority="220">
      <formula>$AN$18="➡"</formula>
    </cfRule>
  </conditionalFormatting>
  <conditionalFormatting sqref="AM18">
    <cfRule type="expression" dxfId="211" priority="221">
      <formula>$AL$18="➡"</formula>
    </cfRule>
  </conditionalFormatting>
  <conditionalFormatting sqref="AK18">
    <cfRule type="expression" dxfId="210" priority="222">
      <formula>$AJ$18="➡"</formula>
    </cfRule>
  </conditionalFormatting>
  <conditionalFormatting sqref="AI18">
    <cfRule type="expression" dxfId="209" priority="223">
      <formula>$AH$18="➡"</formula>
    </cfRule>
  </conditionalFormatting>
  <conditionalFormatting sqref="AG18">
    <cfRule type="expression" dxfId="208" priority="224">
      <formula>$AF$18="➡"</formula>
    </cfRule>
  </conditionalFormatting>
  <conditionalFormatting sqref="AE18">
    <cfRule type="expression" dxfId="207" priority="225">
      <formula>$AD$18="➡"</formula>
    </cfRule>
  </conditionalFormatting>
  <conditionalFormatting sqref="AC18">
    <cfRule type="expression" dxfId="206" priority="226">
      <formula>$AB$18="➡"</formula>
    </cfRule>
  </conditionalFormatting>
  <conditionalFormatting sqref="AA18">
    <cfRule type="expression" dxfId="205" priority="227">
      <formula>$Z$18="➡"</formula>
    </cfRule>
  </conditionalFormatting>
  <conditionalFormatting sqref="AS23">
    <cfRule type="expression" dxfId="204" priority="228">
      <formula>$AR$23="➡"</formula>
    </cfRule>
  </conditionalFormatting>
  <conditionalFormatting sqref="AQ23">
    <cfRule type="expression" dxfId="203" priority="229">
      <formula>$AP$23="➡"</formula>
    </cfRule>
  </conditionalFormatting>
  <conditionalFormatting sqref="AO23">
    <cfRule type="expression" dxfId="202" priority="230">
      <formula>$AN$23="➡"</formula>
    </cfRule>
  </conditionalFormatting>
  <conditionalFormatting sqref="AM23">
    <cfRule type="expression" dxfId="201" priority="231">
      <formula>$AL$23="➡"</formula>
    </cfRule>
  </conditionalFormatting>
  <conditionalFormatting sqref="AK23">
    <cfRule type="expression" dxfId="200" priority="232">
      <formula>$AJ$23="➡"</formula>
    </cfRule>
  </conditionalFormatting>
  <conditionalFormatting sqref="AI23">
    <cfRule type="expression" dxfId="199" priority="233">
      <formula>$AH$23="➡"</formula>
    </cfRule>
  </conditionalFormatting>
  <conditionalFormatting sqref="AG23">
    <cfRule type="expression" dxfId="198" priority="234">
      <formula>$AF$23="➡"</formula>
    </cfRule>
  </conditionalFormatting>
  <conditionalFormatting sqref="AE23">
    <cfRule type="expression" dxfId="197" priority="235">
      <formula>$AD$23="➡"</formula>
    </cfRule>
  </conditionalFormatting>
  <conditionalFormatting sqref="AC23">
    <cfRule type="expression" dxfId="196" priority="236">
      <formula>$AB$23="➡"</formula>
    </cfRule>
  </conditionalFormatting>
  <conditionalFormatting sqref="AA23">
    <cfRule type="expression" dxfId="195" priority="237">
      <formula>$Z$23="➡"</formula>
    </cfRule>
  </conditionalFormatting>
  <conditionalFormatting sqref="AE33">
    <cfRule type="expression" dxfId="194" priority="195">
      <formula>$AD$33="➡"</formula>
    </cfRule>
  </conditionalFormatting>
  <conditionalFormatting sqref="AG33">
    <cfRule type="expression" dxfId="193" priority="194">
      <formula>$AF$33="➡"</formula>
    </cfRule>
  </conditionalFormatting>
  <conditionalFormatting sqref="AI33">
    <cfRule type="expression" dxfId="192" priority="193">
      <formula>$AH$33="➡"</formula>
    </cfRule>
  </conditionalFormatting>
  <conditionalFormatting sqref="AQ33">
    <cfRule type="expression" dxfId="191" priority="192">
      <formula>$AP$33="➡"</formula>
    </cfRule>
  </conditionalFormatting>
  <conditionalFormatting sqref="AS33">
    <cfRule type="expression" dxfId="190" priority="191">
      <formula>$AR$33="➡"</formula>
    </cfRule>
  </conditionalFormatting>
  <conditionalFormatting sqref="AA38 AA40:AA42">
    <cfRule type="expression" dxfId="189" priority="190">
      <formula>$Z$38="➡"</formula>
    </cfRule>
  </conditionalFormatting>
  <conditionalFormatting sqref="AC38">
    <cfRule type="expression" dxfId="188" priority="189">
      <formula>$AB$38="➡"</formula>
    </cfRule>
  </conditionalFormatting>
  <conditionalFormatting sqref="AK38">
    <cfRule type="expression" dxfId="187" priority="188">
      <formula>$AJ$38="➡"</formula>
    </cfRule>
  </conditionalFormatting>
  <conditionalFormatting sqref="AM38">
    <cfRule type="expression" dxfId="186" priority="187">
      <formula>$AL$38="➡"</formula>
    </cfRule>
  </conditionalFormatting>
  <conditionalFormatting sqref="AO38">
    <cfRule type="expression" dxfId="185" priority="186">
      <formula>$AN$38="➡"</formula>
    </cfRule>
  </conditionalFormatting>
  <conditionalFormatting sqref="AQ38">
    <cfRule type="expression" dxfId="184" priority="185">
      <formula>$AP$38="➡"</formula>
    </cfRule>
  </conditionalFormatting>
  <conditionalFormatting sqref="AS38">
    <cfRule type="expression" dxfId="183" priority="184">
      <formula>$AR$38="➡"</formula>
    </cfRule>
  </conditionalFormatting>
  <conditionalFormatting sqref="AE9">
    <cfRule type="expression" dxfId="182" priority="183">
      <formula>AD9="➡"</formula>
    </cfRule>
  </conditionalFormatting>
  <conditionalFormatting sqref="AE9">
    <cfRule type="expression" dxfId="181" priority="182">
      <formula>AD8="➡"</formula>
    </cfRule>
  </conditionalFormatting>
  <conditionalFormatting sqref="AE9">
    <cfRule type="expression" dxfId="180" priority="181">
      <formula>AD8="➡"</formula>
    </cfRule>
  </conditionalFormatting>
  <conditionalFormatting sqref="AG9">
    <cfRule type="expression" dxfId="179" priority="180">
      <formula>AF9="➡"</formula>
    </cfRule>
  </conditionalFormatting>
  <conditionalFormatting sqref="AG9">
    <cfRule type="expression" dxfId="178" priority="179">
      <formula>AF8="➡"</formula>
    </cfRule>
  </conditionalFormatting>
  <conditionalFormatting sqref="AG9">
    <cfRule type="expression" dxfId="177" priority="178">
      <formula>AF8="➡"</formula>
    </cfRule>
  </conditionalFormatting>
  <conditionalFormatting sqref="AI9">
    <cfRule type="expression" dxfId="176" priority="177">
      <formula>AH9="➡"</formula>
    </cfRule>
  </conditionalFormatting>
  <conditionalFormatting sqref="AI9">
    <cfRule type="expression" dxfId="175" priority="176">
      <formula>AH8="➡"</formula>
    </cfRule>
  </conditionalFormatting>
  <conditionalFormatting sqref="AI9">
    <cfRule type="expression" dxfId="174" priority="175">
      <formula>AH8="➡"</formula>
    </cfRule>
  </conditionalFormatting>
  <conditionalFormatting sqref="AK9">
    <cfRule type="expression" dxfId="173" priority="174">
      <formula>AJ9="➡"</formula>
    </cfRule>
  </conditionalFormatting>
  <conditionalFormatting sqref="AK9">
    <cfRule type="expression" dxfId="172" priority="173">
      <formula>AJ8="➡"</formula>
    </cfRule>
  </conditionalFormatting>
  <conditionalFormatting sqref="AK9">
    <cfRule type="expression" dxfId="171" priority="172">
      <formula>AJ8="➡"</formula>
    </cfRule>
  </conditionalFormatting>
  <conditionalFormatting sqref="AM9">
    <cfRule type="expression" dxfId="170" priority="171">
      <formula>AL9="➡"</formula>
    </cfRule>
  </conditionalFormatting>
  <conditionalFormatting sqref="AM9">
    <cfRule type="expression" dxfId="169" priority="170">
      <formula>AL8="➡"</formula>
    </cfRule>
  </conditionalFormatting>
  <conditionalFormatting sqref="AM9">
    <cfRule type="expression" dxfId="168" priority="169">
      <formula>AL8="➡"</formula>
    </cfRule>
  </conditionalFormatting>
  <conditionalFormatting sqref="AO9">
    <cfRule type="expression" dxfId="167" priority="168">
      <formula>AN9="➡"</formula>
    </cfRule>
  </conditionalFormatting>
  <conditionalFormatting sqref="AO9">
    <cfRule type="expression" dxfId="166" priority="167">
      <formula>AN8="➡"</formula>
    </cfRule>
  </conditionalFormatting>
  <conditionalFormatting sqref="AO9">
    <cfRule type="expression" dxfId="165" priority="166">
      <formula>AN8="➡"</formula>
    </cfRule>
  </conditionalFormatting>
  <conditionalFormatting sqref="AQ9">
    <cfRule type="expression" dxfId="164" priority="165">
      <formula>AP9="➡"</formula>
    </cfRule>
  </conditionalFormatting>
  <conditionalFormatting sqref="AQ9">
    <cfRule type="expression" dxfId="163" priority="164">
      <formula>AP8="➡"</formula>
    </cfRule>
  </conditionalFormatting>
  <conditionalFormatting sqref="AQ9">
    <cfRule type="expression" dxfId="162" priority="163">
      <formula>AP8="➡"</formula>
    </cfRule>
  </conditionalFormatting>
  <conditionalFormatting sqref="AS9">
    <cfRule type="expression" dxfId="161" priority="162">
      <formula>AR9="➡"</formula>
    </cfRule>
  </conditionalFormatting>
  <conditionalFormatting sqref="AS9">
    <cfRule type="expression" dxfId="160" priority="161">
      <formula>AR8="➡"</formula>
    </cfRule>
  </conditionalFormatting>
  <conditionalFormatting sqref="AS9">
    <cfRule type="expression" dxfId="159" priority="160">
      <formula>AR8="➡"</formula>
    </cfRule>
  </conditionalFormatting>
  <conditionalFormatting sqref="AA14">
    <cfRule type="expression" dxfId="158" priority="159">
      <formula>Z14="➡"</formula>
    </cfRule>
  </conditionalFormatting>
  <conditionalFormatting sqref="AA14">
    <cfRule type="expression" dxfId="157" priority="158">
      <formula>Z13="➡"</formula>
    </cfRule>
  </conditionalFormatting>
  <conditionalFormatting sqref="AA14">
    <cfRule type="expression" dxfId="156" priority="157">
      <formula>Z13="➡"</formula>
    </cfRule>
  </conditionalFormatting>
  <conditionalFormatting sqref="AC14">
    <cfRule type="expression" dxfId="155" priority="156">
      <formula>AB14="➡"</formula>
    </cfRule>
  </conditionalFormatting>
  <conditionalFormatting sqref="AC14">
    <cfRule type="expression" dxfId="154" priority="155">
      <formula>AB13="➡"</formula>
    </cfRule>
  </conditionalFormatting>
  <conditionalFormatting sqref="AC14">
    <cfRule type="expression" dxfId="153" priority="154">
      <formula>AB13="➡"</formula>
    </cfRule>
  </conditionalFormatting>
  <conditionalFormatting sqref="AE14">
    <cfRule type="expression" dxfId="152" priority="153">
      <formula>AD14="➡"</formula>
    </cfRule>
  </conditionalFormatting>
  <conditionalFormatting sqref="AE14">
    <cfRule type="expression" dxfId="151" priority="152">
      <formula>AD13="➡"</formula>
    </cfRule>
  </conditionalFormatting>
  <conditionalFormatting sqref="AE14">
    <cfRule type="expression" dxfId="150" priority="151">
      <formula>AD13="➡"</formula>
    </cfRule>
  </conditionalFormatting>
  <conditionalFormatting sqref="AG14">
    <cfRule type="expression" dxfId="149" priority="150">
      <formula>AF14="➡"</formula>
    </cfRule>
  </conditionalFormatting>
  <conditionalFormatting sqref="AG14">
    <cfRule type="expression" dxfId="148" priority="149">
      <formula>AF13="➡"</formula>
    </cfRule>
  </conditionalFormatting>
  <conditionalFormatting sqref="AG14">
    <cfRule type="expression" dxfId="147" priority="148">
      <formula>AF13="➡"</formula>
    </cfRule>
  </conditionalFormatting>
  <conditionalFormatting sqref="AI14">
    <cfRule type="expression" dxfId="146" priority="147">
      <formula>AH14="➡"</formula>
    </cfRule>
  </conditionalFormatting>
  <conditionalFormatting sqref="AI14">
    <cfRule type="expression" dxfId="145" priority="146">
      <formula>AH13="➡"</formula>
    </cfRule>
  </conditionalFormatting>
  <conditionalFormatting sqref="AI14">
    <cfRule type="expression" dxfId="144" priority="145">
      <formula>AH13="➡"</formula>
    </cfRule>
  </conditionalFormatting>
  <conditionalFormatting sqref="AK14">
    <cfRule type="expression" dxfId="143" priority="144">
      <formula>AJ14="➡"</formula>
    </cfRule>
  </conditionalFormatting>
  <conditionalFormatting sqref="AK14">
    <cfRule type="expression" dxfId="142" priority="143">
      <formula>AJ13="➡"</formula>
    </cfRule>
  </conditionalFormatting>
  <conditionalFormatting sqref="AK14">
    <cfRule type="expression" dxfId="141" priority="142">
      <formula>AJ13="➡"</formula>
    </cfRule>
  </conditionalFormatting>
  <conditionalFormatting sqref="AM14">
    <cfRule type="expression" dxfId="140" priority="141">
      <formula>AL14="➡"</formula>
    </cfRule>
  </conditionalFormatting>
  <conditionalFormatting sqref="AM14">
    <cfRule type="expression" dxfId="139" priority="140">
      <formula>AL13="➡"</formula>
    </cfRule>
  </conditionalFormatting>
  <conditionalFormatting sqref="AM14">
    <cfRule type="expression" dxfId="138" priority="139">
      <formula>AL13="➡"</formula>
    </cfRule>
  </conditionalFormatting>
  <conditionalFormatting sqref="AO14">
    <cfRule type="expression" dxfId="137" priority="138">
      <formula>AN14="➡"</formula>
    </cfRule>
  </conditionalFormatting>
  <conditionalFormatting sqref="AO14">
    <cfRule type="expression" dxfId="136" priority="137">
      <formula>AN13="➡"</formula>
    </cfRule>
  </conditionalFormatting>
  <conditionalFormatting sqref="AO14">
    <cfRule type="expression" dxfId="135" priority="136">
      <formula>AN13="➡"</formula>
    </cfRule>
  </conditionalFormatting>
  <conditionalFormatting sqref="AQ14">
    <cfRule type="expression" dxfId="134" priority="135">
      <formula>AP14="➡"</formula>
    </cfRule>
  </conditionalFormatting>
  <conditionalFormatting sqref="AQ14">
    <cfRule type="expression" dxfId="133" priority="134">
      <formula>AP13="➡"</formula>
    </cfRule>
  </conditionalFormatting>
  <conditionalFormatting sqref="AQ14">
    <cfRule type="expression" dxfId="132" priority="133">
      <formula>AP13="➡"</formula>
    </cfRule>
  </conditionalFormatting>
  <conditionalFormatting sqref="AS14">
    <cfRule type="expression" dxfId="131" priority="132">
      <formula>AR14="➡"</formula>
    </cfRule>
  </conditionalFormatting>
  <conditionalFormatting sqref="AS14">
    <cfRule type="expression" dxfId="130" priority="131">
      <formula>AR13="➡"</formula>
    </cfRule>
  </conditionalFormatting>
  <conditionalFormatting sqref="AS14">
    <cfRule type="expression" dxfId="129" priority="130">
      <formula>AR13="➡"</formula>
    </cfRule>
  </conditionalFormatting>
  <conditionalFormatting sqref="AA19">
    <cfRule type="expression" dxfId="128" priority="129">
      <formula>Z19="➡"</formula>
    </cfRule>
  </conditionalFormatting>
  <conditionalFormatting sqref="AA19">
    <cfRule type="expression" dxfId="127" priority="128">
      <formula>Z18="➡"</formula>
    </cfRule>
  </conditionalFormatting>
  <conditionalFormatting sqref="AA19">
    <cfRule type="expression" dxfId="126" priority="127">
      <formula>Z18="➡"</formula>
    </cfRule>
  </conditionalFormatting>
  <conditionalFormatting sqref="AC19">
    <cfRule type="expression" dxfId="125" priority="126">
      <formula>AB19="➡"</formula>
    </cfRule>
  </conditionalFormatting>
  <conditionalFormatting sqref="AC19">
    <cfRule type="expression" dxfId="124" priority="125">
      <formula>AB18="➡"</formula>
    </cfRule>
  </conditionalFormatting>
  <conditionalFormatting sqref="AC19">
    <cfRule type="expression" dxfId="123" priority="124">
      <formula>AB18="➡"</formula>
    </cfRule>
  </conditionalFormatting>
  <conditionalFormatting sqref="AE19">
    <cfRule type="expression" dxfId="122" priority="123">
      <formula>AD19="➡"</formula>
    </cfRule>
  </conditionalFormatting>
  <conditionalFormatting sqref="AE19">
    <cfRule type="expression" dxfId="121" priority="122">
      <formula>AD18="➡"</formula>
    </cfRule>
  </conditionalFormatting>
  <conditionalFormatting sqref="AE19">
    <cfRule type="expression" dxfId="120" priority="121">
      <formula>AD18="➡"</formula>
    </cfRule>
  </conditionalFormatting>
  <conditionalFormatting sqref="AG19">
    <cfRule type="expression" dxfId="119" priority="120">
      <formula>AF19="➡"</formula>
    </cfRule>
  </conditionalFormatting>
  <conditionalFormatting sqref="AG19">
    <cfRule type="expression" dxfId="118" priority="119">
      <formula>AF18="➡"</formula>
    </cfRule>
  </conditionalFormatting>
  <conditionalFormatting sqref="AG19">
    <cfRule type="expression" dxfId="117" priority="118">
      <formula>AF18="➡"</formula>
    </cfRule>
  </conditionalFormatting>
  <conditionalFormatting sqref="AI19">
    <cfRule type="expression" dxfId="116" priority="117">
      <formula>AH19="➡"</formula>
    </cfRule>
  </conditionalFormatting>
  <conditionalFormatting sqref="AI19">
    <cfRule type="expression" dxfId="115" priority="116">
      <formula>AH18="➡"</formula>
    </cfRule>
  </conditionalFormatting>
  <conditionalFormatting sqref="AI19">
    <cfRule type="expression" dxfId="114" priority="115">
      <formula>AH18="➡"</formula>
    </cfRule>
  </conditionalFormatting>
  <conditionalFormatting sqref="AK19">
    <cfRule type="expression" dxfId="113" priority="114">
      <formula>AJ19="➡"</formula>
    </cfRule>
  </conditionalFormatting>
  <conditionalFormatting sqref="AK19">
    <cfRule type="expression" dxfId="112" priority="113">
      <formula>AJ18="➡"</formula>
    </cfRule>
  </conditionalFormatting>
  <conditionalFormatting sqref="AK19">
    <cfRule type="expression" dxfId="111" priority="112">
      <formula>AJ18="➡"</formula>
    </cfRule>
  </conditionalFormatting>
  <conditionalFormatting sqref="AM19">
    <cfRule type="expression" dxfId="110" priority="111">
      <formula>AL19="➡"</formula>
    </cfRule>
  </conditionalFormatting>
  <conditionalFormatting sqref="AM19">
    <cfRule type="expression" dxfId="109" priority="110">
      <formula>AL18="➡"</formula>
    </cfRule>
  </conditionalFormatting>
  <conditionalFormatting sqref="AM19">
    <cfRule type="expression" dxfId="108" priority="109">
      <formula>AL18="➡"</formula>
    </cfRule>
  </conditionalFormatting>
  <conditionalFormatting sqref="AO19">
    <cfRule type="expression" dxfId="107" priority="108">
      <formula>AN19="➡"</formula>
    </cfRule>
  </conditionalFormatting>
  <conditionalFormatting sqref="AO19">
    <cfRule type="expression" dxfId="106" priority="107">
      <formula>AN18="➡"</formula>
    </cfRule>
  </conditionalFormatting>
  <conditionalFormatting sqref="AO19">
    <cfRule type="expression" dxfId="105" priority="106">
      <formula>AN18="➡"</formula>
    </cfRule>
  </conditionalFormatting>
  <conditionalFormatting sqref="AQ19">
    <cfRule type="expression" dxfId="104" priority="105">
      <formula>AP19="➡"</formula>
    </cfRule>
  </conditionalFormatting>
  <conditionalFormatting sqref="AQ19">
    <cfRule type="expression" dxfId="103" priority="104">
      <formula>AP18="➡"</formula>
    </cfRule>
  </conditionalFormatting>
  <conditionalFormatting sqref="AQ19">
    <cfRule type="expression" dxfId="102" priority="103">
      <formula>AP18="➡"</formula>
    </cfRule>
  </conditionalFormatting>
  <conditionalFormatting sqref="AS19">
    <cfRule type="expression" dxfId="101" priority="102">
      <formula>AR19="➡"</formula>
    </cfRule>
  </conditionalFormatting>
  <conditionalFormatting sqref="AS19">
    <cfRule type="expression" dxfId="100" priority="101">
      <formula>AR18="➡"</formula>
    </cfRule>
  </conditionalFormatting>
  <conditionalFormatting sqref="AS19">
    <cfRule type="expression" dxfId="99" priority="100">
      <formula>AR18="➡"</formula>
    </cfRule>
  </conditionalFormatting>
  <conditionalFormatting sqref="AA24">
    <cfRule type="expression" dxfId="98" priority="99">
      <formula>Z24="➡"</formula>
    </cfRule>
  </conditionalFormatting>
  <conditionalFormatting sqref="AA24">
    <cfRule type="expression" dxfId="97" priority="98">
      <formula>Z23="➡"</formula>
    </cfRule>
  </conditionalFormatting>
  <conditionalFormatting sqref="AA24">
    <cfRule type="expression" dxfId="96" priority="97">
      <formula>Z23="➡"</formula>
    </cfRule>
  </conditionalFormatting>
  <conditionalFormatting sqref="AC24">
    <cfRule type="expression" dxfId="95" priority="96">
      <formula>AB24="➡"</formula>
    </cfRule>
  </conditionalFormatting>
  <conditionalFormatting sqref="AC24">
    <cfRule type="expression" dxfId="94" priority="95">
      <formula>AB23="➡"</formula>
    </cfRule>
  </conditionalFormatting>
  <conditionalFormatting sqref="AC24">
    <cfRule type="expression" dxfId="93" priority="94">
      <formula>AB23="➡"</formula>
    </cfRule>
  </conditionalFormatting>
  <conditionalFormatting sqref="AE24">
    <cfRule type="expression" dxfId="92" priority="93">
      <formula>AD24="➡"</formula>
    </cfRule>
  </conditionalFormatting>
  <conditionalFormatting sqref="AE24">
    <cfRule type="expression" dxfId="91" priority="92">
      <formula>AD23="➡"</formula>
    </cfRule>
  </conditionalFormatting>
  <conditionalFormatting sqref="AE24">
    <cfRule type="expression" dxfId="90" priority="91">
      <formula>AD23="➡"</formula>
    </cfRule>
  </conditionalFormatting>
  <conditionalFormatting sqref="AG24">
    <cfRule type="expression" dxfId="89" priority="90">
      <formula>AF24="➡"</formula>
    </cfRule>
  </conditionalFormatting>
  <conditionalFormatting sqref="AG24">
    <cfRule type="expression" dxfId="88" priority="89">
      <formula>AF23="➡"</formula>
    </cfRule>
  </conditionalFormatting>
  <conditionalFormatting sqref="AG24">
    <cfRule type="expression" dxfId="87" priority="88">
      <formula>AF23="➡"</formula>
    </cfRule>
  </conditionalFormatting>
  <conditionalFormatting sqref="AI24">
    <cfRule type="expression" dxfId="86" priority="87">
      <formula>AH24="➡"</formula>
    </cfRule>
  </conditionalFormatting>
  <conditionalFormatting sqref="AI24">
    <cfRule type="expression" dxfId="85" priority="86">
      <formula>AH23="➡"</formula>
    </cfRule>
  </conditionalFormatting>
  <conditionalFormatting sqref="AI24">
    <cfRule type="expression" dxfId="84" priority="85">
      <formula>AH23="➡"</formula>
    </cfRule>
  </conditionalFormatting>
  <conditionalFormatting sqref="AK24">
    <cfRule type="expression" dxfId="83" priority="84">
      <formula>AJ24="➡"</formula>
    </cfRule>
  </conditionalFormatting>
  <conditionalFormatting sqref="AK24">
    <cfRule type="expression" dxfId="82" priority="83">
      <formula>AJ23="➡"</formula>
    </cfRule>
  </conditionalFormatting>
  <conditionalFormatting sqref="AK24">
    <cfRule type="expression" dxfId="81" priority="82">
      <formula>AJ23="➡"</formula>
    </cfRule>
  </conditionalFormatting>
  <conditionalFormatting sqref="AM24">
    <cfRule type="expression" dxfId="80" priority="81">
      <formula>AL24="➡"</formula>
    </cfRule>
  </conditionalFormatting>
  <conditionalFormatting sqref="AM24">
    <cfRule type="expression" dxfId="79" priority="80">
      <formula>AL23="➡"</formula>
    </cfRule>
  </conditionalFormatting>
  <conditionalFormatting sqref="AM24">
    <cfRule type="expression" dxfId="78" priority="79">
      <formula>AL23="➡"</formula>
    </cfRule>
  </conditionalFormatting>
  <conditionalFormatting sqref="AO24">
    <cfRule type="expression" dxfId="77" priority="78">
      <formula>AN24="➡"</formula>
    </cfRule>
  </conditionalFormatting>
  <conditionalFormatting sqref="AO24">
    <cfRule type="expression" dxfId="76" priority="77">
      <formula>AN23="➡"</formula>
    </cfRule>
  </conditionalFormatting>
  <conditionalFormatting sqref="AO24">
    <cfRule type="expression" dxfId="75" priority="76">
      <formula>AN23="➡"</formula>
    </cfRule>
  </conditionalFormatting>
  <conditionalFormatting sqref="AQ24">
    <cfRule type="expression" dxfId="74" priority="75">
      <formula>AP24="➡"</formula>
    </cfRule>
  </conditionalFormatting>
  <conditionalFormatting sqref="AQ24">
    <cfRule type="expression" dxfId="73" priority="74">
      <formula>AP23="➡"</formula>
    </cfRule>
  </conditionalFormatting>
  <conditionalFormatting sqref="AQ24">
    <cfRule type="expression" dxfId="72" priority="73">
      <formula>AP23="➡"</formula>
    </cfRule>
  </conditionalFormatting>
  <conditionalFormatting sqref="AS24">
    <cfRule type="expression" dxfId="71" priority="72">
      <formula>AR24="➡"</formula>
    </cfRule>
  </conditionalFormatting>
  <conditionalFormatting sqref="AS24">
    <cfRule type="expression" dxfId="70" priority="71">
      <formula>AR23="➡"</formula>
    </cfRule>
  </conditionalFormatting>
  <conditionalFormatting sqref="AS24">
    <cfRule type="expression" dxfId="69" priority="70">
      <formula>AR23="➡"</formula>
    </cfRule>
  </conditionalFormatting>
  <conditionalFormatting sqref="AA29">
    <cfRule type="expression" dxfId="68" priority="69">
      <formula>Z29="➡"</formula>
    </cfRule>
  </conditionalFormatting>
  <conditionalFormatting sqref="AA29">
    <cfRule type="expression" dxfId="67" priority="68">
      <formula>Z28="➡"</formula>
    </cfRule>
  </conditionalFormatting>
  <conditionalFormatting sqref="AA29">
    <cfRule type="expression" dxfId="66" priority="67">
      <formula>Z28="➡"</formula>
    </cfRule>
  </conditionalFormatting>
  <conditionalFormatting sqref="AC29">
    <cfRule type="expression" dxfId="65" priority="66">
      <formula>AB29="➡"</formula>
    </cfRule>
  </conditionalFormatting>
  <conditionalFormatting sqref="AC29">
    <cfRule type="expression" dxfId="64" priority="65">
      <formula>AB28="➡"</formula>
    </cfRule>
  </conditionalFormatting>
  <conditionalFormatting sqref="AC29">
    <cfRule type="expression" dxfId="63" priority="64">
      <formula>AB28="➡"</formula>
    </cfRule>
  </conditionalFormatting>
  <conditionalFormatting sqref="AE29">
    <cfRule type="expression" dxfId="62" priority="63">
      <formula>AD29="➡"</formula>
    </cfRule>
  </conditionalFormatting>
  <conditionalFormatting sqref="AE29">
    <cfRule type="expression" dxfId="61" priority="62">
      <formula>AD28="➡"</formula>
    </cfRule>
  </conditionalFormatting>
  <conditionalFormatting sqref="AE29">
    <cfRule type="expression" dxfId="60" priority="61">
      <formula>AD28="➡"</formula>
    </cfRule>
  </conditionalFormatting>
  <conditionalFormatting sqref="AG29">
    <cfRule type="expression" dxfId="59" priority="60">
      <formula>AF29="➡"</formula>
    </cfRule>
  </conditionalFormatting>
  <conditionalFormatting sqref="AG29">
    <cfRule type="expression" dxfId="58" priority="59">
      <formula>AF28="➡"</formula>
    </cfRule>
  </conditionalFormatting>
  <conditionalFormatting sqref="AG29">
    <cfRule type="expression" dxfId="57" priority="58">
      <formula>AF28="➡"</formula>
    </cfRule>
  </conditionalFormatting>
  <conditionalFormatting sqref="AI29">
    <cfRule type="expression" dxfId="56" priority="57">
      <formula>AH29="➡"</formula>
    </cfRule>
  </conditionalFormatting>
  <conditionalFormatting sqref="AI29">
    <cfRule type="expression" dxfId="55" priority="56">
      <formula>AH28="➡"</formula>
    </cfRule>
  </conditionalFormatting>
  <conditionalFormatting sqref="AI29">
    <cfRule type="expression" dxfId="54" priority="55">
      <formula>AH28="➡"</formula>
    </cfRule>
  </conditionalFormatting>
  <conditionalFormatting sqref="AK29">
    <cfRule type="expression" dxfId="53" priority="54">
      <formula>AJ29="➡"</formula>
    </cfRule>
  </conditionalFormatting>
  <conditionalFormatting sqref="AK29">
    <cfRule type="expression" dxfId="52" priority="53">
      <formula>AJ28="➡"</formula>
    </cfRule>
  </conditionalFormatting>
  <conditionalFormatting sqref="AK29">
    <cfRule type="expression" dxfId="51" priority="52">
      <formula>AJ28="➡"</formula>
    </cfRule>
  </conditionalFormatting>
  <conditionalFormatting sqref="AM29">
    <cfRule type="expression" dxfId="50" priority="51">
      <formula>AL29="➡"</formula>
    </cfRule>
  </conditionalFormatting>
  <conditionalFormatting sqref="AM29">
    <cfRule type="expression" dxfId="49" priority="50">
      <formula>AL28="➡"</formula>
    </cfRule>
  </conditionalFormatting>
  <conditionalFormatting sqref="AM29">
    <cfRule type="expression" dxfId="48" priority="49">
      <formula>AL28="➡"</formula>
    </cfRule>
  </conditionalFormatting>
  <conditionalFormatting sqref="AO29">
    <cfRule type="expression" dxfId="47" priority="48">
      <formula>AN29="➡"</formula>
    </cfRule>
  </conditionalFormatting>
  <conditionalFormatting sqref="AO29">
    <cfRule type="expression" dxfId="46" priority="47">
      <formula>AN28="➡"</formula>
    </cfRule>
  </conditionalFormatting>
  <conditionalFormatting sqref="AO29">
    <cfRule type="expression" dxfId="45" priority="46">
      <formula>AN28="➡"</formula>
    </cfRule>
  </conditionalFormatting>
  <conditionalFormatting sqref="AQ29">
    <cfRule type="expression" dxfId="44" priority="45">
      <formula>AP29="➡"</formula>
    </cfRule>
  </conditionalFormatting>
  <conditionalFormatting sqref="AQ29">
    <cfRule type="expression" dxfId="43" priority="44">
      <formula>AP28="➡"</formula>
    </cfRule>
  </conditionalFormatting>
  <conditionalFormatting sqref="AQ29">
    <cfRule type="expression" dxfId="42" priority="43">
      <formula>AP28="➡"</formula>
    </cfRule>
  </conditionalFormatting>
  <conditionalFormatting sqref="AS29">
    <cfRule type="expression" dxfId="41" priority="42">
      <formula>AR29="➡"</formula>
    </cfRule>
  </conditionalFormatting>
  <conditionalFormatting sqref="AS29">
    <cfRule type="expression" dxfId="40" priority="41">
      <formula>AR28="➡"</formula>
    </cfRule>
  </conditionalFormatting>
  <conditionalFormatting sqref="AS29">
    <cfRule type="expression" dxfId="39" priority="40">
      <formula>AR28="➡"</formula>
    </cfRule>
  </conditionalFormatting>
  <conditionalFormatting sqref="AA34">
    <cfRule type="expression" dxfId="38" priority="39">
      <formula>Z34="➡"</formula>
    </cfRule>
  </conditionalFormatting>
  <conditionalFormatting sqref="AA34">
    <cfRule type="expression" dxfId="37" priority="38">
      <formula>Z33="➡"</formula>
    </cfRule>
  </conditionalFormatting>
  <conditionalFormatting sqref="AA34">
    <cfRule type="expression" dxfId="36" priority="37">
      <formula>Z33="➡"</formula>
    </cfRule>
  </conditionalFormatting>
  <conditionalFormatting sqref="AC34">
    <cfRule type="expression" dxfId="35" priority="36">
      <formula>AB34="➡"</formula>
    </cfRule>
  </conditionalFormatting>
  <conditionalFormatting sqref="AC34">
    <cfRule type="expression" dxfId="34" priority="35">
      <formula>AB33="➡"</formula>
    </cfRule>
  </conditionalFormatting>
  <conditionalFormatting sqref="AC34">
    <cfRule type="expression" dxfId="33" priority="34">
      <formula>AB33="➡"</formula>
    </cfRule>
  </conditionalFormatting>
  <conditionalFormatting sqref="AE34">
    <cfRule type="expression" dxfId="32" priority="33">
      <formula>AD34="➡"</formula>
    </cfRule>
  </conditionalFormatting>
  <conditionalFormatting sqref="AE34">
    <cfRule type="expression" dxfId="31" priority="32">
      <formula>AD33="➡"</formula>
    </cfRule>
  </conditionalFormatting>
  <conditionalFormatting sqref="AE34">
    <cfRule type="expression" dxfId="30" priority="31">
      <formula>AD33="➡"</formula>
    </cfRule>
  </conditionalFormatting>
  <conditionalFormatting sqref="AG34">
    <cfRule type="expression" dxfId="29" priority="30">
      <formula>AF34="➡"</formula>
    </cfRule>
  </conditionalFormatting>
  <conditionalFormatting sqref="AG34">
    <cfRule type="expression" dxfId="28" priority="29">
      <formula>AF33="➡"</formula>
    </cfRule>
  </conditionalFormatting>
  <conditionalFormatting sqref="AG34">
    <cfRule type="expression" dxfId="27" priority="28">
      <formula>AF33="➡"</formula>
    </cfRule>
  </conditionalFormatting>
  <conditionalFormatting sqref="AI34">
    <cfRule type="expression" dxfId="26" priority="27">
      <formula>AH34="➡"</formula>
    </cfRule>
  </conditionalFormatting>
  <conditionalFormatting sqref="AI34">
    <cfRule type="expression" dxfId="25" priority="26">
      <formula>AH33="➡"</formula>
    </cfRule>
  </conditionalFormatting>
  <conditionalFormatting sqref="AI34">
    <cfRule type="expression" dxfId="24" priority="25">
      <formula>AH33="➡"</formula>
    </cfRule>
  </conditionalFormatting>
  <conditionalFormatting sqref="AM34">
    <cfRule type="expression" dxfId="23" priority="24">
      <formula>AL34="➡"</formula>
    </cfRule>
  </conditionalFormatting>
  <conditionalFormatting sqref="AM34">
    <cfRule type="expression" dxfId="22" priority="23">
      <formula>AL33="➡"</formula>
    </cfRule>
  </conditionalFormatting>
  <conditionalFormatting sqref="AM34">
    <cfRule type="expression" dxfId="21" priority="22">
      <formula>AL33="➡"</formula>
    </cfRule>
  </conditionalFormatting>
  <conditionalFormatting sqref="AO34">
    <cfRule type="expression" dxfId="20" priority="21">
      <formula>AN34="➡"</formula>
    </cfRule>
  </conditionalFormatting>
  <conditionalFormatting sqref="AO34">
    <cfRule type="expression" dxfId="19" priority="20">
      <formula>AN33="➡"</formula>
    </cfRule>
  </conditionalFormatting>
  <conditionalFormatting sqref="AO34">
    <cfRule type="expression" dxfId="18" priority="19">
      <formula>AN33="➡"</formula>
    </cfRule>
  </conditionalFormatting>
  <conditionalFormatting sqref="AQ34">
    <cfRule type="expression" dxfId="17" priority="18">
      <formula>AP34="➡"</formula>
    </cfRule>
  </conditionalFormatting>
  <conditionalFormatting sqref="AQ34">
    <cfRule type="expression" dxfId="16" priority="17">
      <formula>AP33="➡"</formula>
    </cfRule>
  </conditionalFormatting>
  <conditionalFormatting sqref="AQ34">
    <cfRule type="expression" dxfId="15" priority="16">
      <formula>AP33="➡"</formula>
    </cfRule>
  </conditionalFormatting>
  <conditionalFormatting sqref="AS34">
    <cfRule type="expression" dxfId="14" priority="15">
      <formula>AR34="➡"</formula>
    </cfRule>
  </conditionalFormatting>
  <conditionalFormatting sqref="AS34">
    <cfRule type="expression" dxfId="13" priority="14">
      <formula>AR33="➡"</formula>
    </cfRule>
  </conditionalFormatting>
  <conditionalFormatting sqref="AS34">
    <cfRule type="expression" dxfId="12" priority="13">
      <formula>AR33="➡"</formula>
    </cfRule>
  </conditionalFormatting>
  <conditionalFormatting sqref="AC39:AC41">
    <cfRule type="expression" dxfId="11" priority="12">
      <formula>$Z$38="➡"</formula>
    </cfRule>
  </conditionalFormatting>
  <conditionalFormatting sqref="AE40:AE41">
    <cfRule type="expression" dxfId="10" priority="11">
      <formula>$Z$38="➡"</formula>
    </cfRule>
  </conditionalFormatting>
  <conditionalFormatting sqref="AG40:AG41">
    <cfRule type="expression" dxfId="9" priority="10">
      <formula>$Z$38="➡"</formula>
    </cfRule>
  </conditionalFormatting>
  <conditionalFormatting sqref="AI40:AI42">
    <cfRule type="expression" dxfId="8" priority="9">
      <formula>$Z$38="➡"</formula>
    </cfRule>
  </conditionalFormatting>
  <conditionalFormatting sqref="AK39:AK42">
    <cfRule type="expression" dxfId="7" priority="8">
      <formula>$Z$38="➡"</formula>
    </cfRule>
  </conditionalFormatting>
  <conditionalFormatting sqref="AM39:AM41">
    <cfRule type="expression" dxfId="6" priority="7">
      <formula>$Z$38="➡"</formula>
    </cfRule>
  </conditionalFormatting>
  <conditionalFormatting sqref="AO39:AO41">
    <cfRule type="expression" dxfId="5" priority="6">
      <formula>$Z$38="➡"</formula>
    </cfRule>
  </conditionalFormatting>
  <conditionalFormatting sqref="AQ39:AQ41">
    <cfRule type="expression" dxfId="4" priority="5">
      <formula>$Z$38="➡"</formula>
    </cfRule>
  </conditionalFormatting>
  <conditionalFormatting sqref="AS39:AS41">
    <cfRule type="expression" dxfId="3" priority="4">
      <formula>$Z$38="➡"</formula>
    </cfRule>
  </conditionalFormatting>
  <conditionalFormatting sqref="AL42:AS42">
    <cfRule type="expression" dxfId="2" priority="3">
      <formula>$AH$33="➡"</formula>
    </cfRule>
  </conditionalFormatting>
  <conditionalFormatting sqref="AL43:AS46">
    <cfRule type="expression" dxfId="1" priority="2">
      <formula>$AH$33="➡"</formula>
    </cfRule>
  </conditionalFormatting>
  <conditionalFormatting sqref="AL47:AS47">
    <cfRule type="expression" dxfId="0" priority="1">
      <formula>$AH$33="➡"</formula>
    </cfRule>
  </conditionalFormatting>
  <dataValidations count="2">
    <dataValidation type="whole" allowBlank="1" showInputMessage="1" showErrorMessage="1" error="整数でご入力ください。" sqref="C46:C47" xr:uid="{DDFF5BFE-4FA6-4BA2-8233-54DC2D82EDF9}">
      <formula1>0</formula1>
      <formula2>100000</formula2>
    </dataValidation>
    <dataValidation type="whole" allowBlank="1" showInputMessage="1" showErrorMessage="1" error="整数でご入力ください。" sqref="H6:H36 M6:M35" xr:uid="{22681A83-BD38-4598-867F-A5524D3F8DE1}">
      <formula1>0</formula1>
      <formula2>1000000000000</formula2>
    </dataValidation>
  </dataValidations>
  <printOptions horizontalCentered="1" verticalCentered="1"/>
  <pageMargins left="0.11811023622047245" right="0.11811023622047245" top="0" bottom="0" header="0" footer="0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第7回　健康づくりウォーキング大会　記録表</vt:lpstr>
      <vt:lpstr>'第7回　健康づくりウォーキング大会　記録表'!Print_Area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笹木 香奈</dc:creator>
  <cp:lastModifiedBy>笹木 香奈</cp:lastModifiedBy>
  <cp:lastPrinted>2026-09-28T00:23:52Z</cp:lastPrinted>
  <dcterms:created xsi:type="dcterms:W3CDTF">2026-09-28T00:18:03Z</dcterms:created>
  <dcterms:modified xsi:type="dcterms:W3CDTF">2026-09-28T00:23:58Z</dcterms:modified>
</cp:coreProperties>
</file>